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02"/>
  <workbookPr/>
  <mc:AlternateContent xmlns:mc="http://schemas.openxmlformats.org/markup-compatibility/2006">
    <mc:Choice Requires="x15">
      <x15ac:absPath xmlns:x15ac="http://schemas.microsoft.com/office/spreadsheetml/2010/11/ac" url="C:\D\Dokumenty\A_TÚ_2019 až 2023\Jihlava temperované stání pro SHV\2023_11_16_žádost o VŘ realizace\Náklady 2023_11_06\"/>
    </mc:Choice>
  </mc:AlternateContent>
  <xr:revisionPtr revIDLastSave="0" documentId="13_ncr:1_{EA4A1D74-D157-42E2-A850-FFD61E8E801E}" xr6:coauthVersionLast="36" xr6:coauthVersionMax="36" xr10:uidLastSave="{00000000-0000-0000-0000-000000000000}"/>
  <bookViews>
    <workbookView xWindow="240" yWindow="120" windowWidth="14940" windowHeight="9225" firstSheet="8" activeTab="11" xr2:uid="{00000000-000D-0000-FFFF-FFFF00000000}"/>
  </bookViews>
  <sheets>
    <sheet name="Rekapitulace" sheetId="1" r:id="rId1"/>
    <sheet name="SO 01-10-01" sheetId="2" r:id="rId2"/>
    <sheet name="SO 01-31-01" sheetId="3" r:id="rId3"/>
    <sheet name="SO 01-32-01" sheetId="4" r:id="rId4"/>
    <sheet name="SO 01-32-02" sheetId="5" r:id="rId5"/>
    <sheet name="SO 01-73-01_SO 01-73-01.01_01.1" sheetId="6" r:id="rId6"/>
    <sheet name="SO 01-73-01_SO 01-73-01.01_01.2" sheetId="7" r:id="rId7"/>
    <sheet name="_SO 01-73-01.04_SO 01-73-01.04C" sheetId="8" r:id="rId8"/>
    <sheet name="SO 01-73-01_SO 01-73-01.04E" sheetId="9" r:id="rId9"/>
    <sheet name="SO 01-73-01_SO 01-73-01.04H" sheetId="10" r:id="rId10"/>
    <sheet name="SO 90-90" sheetId="11" r:id="rId11"/>
    <sheet name="SO 98-98" sheetId="12" r:id="rId12"/>
  </sheets>
  <calcPr calcId="191029"/>
  <webPublishing codePage="0"/>
</workbook>
</file>

<file path=xl/calcChain.xml><?xml version="1.0" encoding="utf-8"?>
<calcChain xmlns="http://schemas.openxmlformats.org/spreadsheetml/2006/main">
  <c r="I26" i="12" l="1"/>
  <c r="O26" i="12" s="1"/>
  <c r="I22" i="12"/>
  <c r="O22" i="12" s="1"/>
  <c r="R21" i="12" s="1"/>
  <c r="O21" i="12" s="1"/>
  <c r="I17" i="12"/>
  <c r="O17" i="12" s="1"/>
  <c r="I13" i="12"/>
  <c r="O13" i="12" s="1"/>
  <c r="I9" i="12"/>
  <c r="Q8" i="12" s="1"/>
  <c r="I8" i="12" s="1"/>
  <c r="I41" i="11"/>
  <c r="O41" i="11" s="1"/>
  <c r="I37" i="11"/>
  <c r="O37" i="11" s="1"/>
  <c r="I33" i="11"/>
  <c r="O33" i="11" s="1"/>
  <c r="I29" i="11"/>
  <c r="O29" i="11" s="1"/>
  <c r="O25" i="11"/>
  <c r="I25" i="11"/>
  <c r="I21" i="11"/>
  <c r="O21" i="11" s="1"/>
  <c r="I17" i="11"/>
  <c r="O17" i="11" s="1"/>
  <c r="I13" i="11"/>
  <c r="O13" i="11" s="1"/>
  <c r="I9" i="11"/>
  <c r="I70" i="10"/>
  <c r="O70" i="10" s="1"/>
  <c r="R69" i="10" s="1"/>
  <c r="O69" i="10"/>
  <c r="I65" i="10"/>
  <c r="O65" i="10" s="1"/>
  <c r="O61" i="10"/>
  <c r="I61" i="10"/>
  <c r="I57" i="10"/>
  <c r="O57" i="10" s="1"/>
  <c r="R56" i="10" s="1"/>
  <c r="O56" i="10" s="1"/>
  <c r="Q56" i="10"/>
  <c r="I56" i="10" s="1"/>
  <c r="I52" i="10"/>
  <c r="Q51" i="10" s="1"/>
  <c r="I51" i="10" s="1"/>
  <c r="I47" i="10"/>
  <c r="O47" i="10" s="1"/>
  <c r="I43" i="10"/>
  <c r="O43" i="10" s="1"/>
  <c r="I39" i="10"/>
  <c r="O39" i="10" s="1"/>
  <c r="I35" i="10"/>
  <c r="O35" i="10" s="1"/>
  <c r="I31" i="10"/>
  <c r="O31" i="10" s="1"/>
  <c r="O27" i="10"/>
  <c r="I27" i="10"/>
  <c r="I23" i="10"/>
  <c r="O23" i="10" s="1"/>
  <c r="I19" i="10"/>
  <c r="O19" i="10" s="1"/>
  <c r="I14" i="10"/>
  <c r="O14" i="10" s="1"/>
  <c r="O10" i="10"/>
  <c r="R9" i="10" s="1"/>
  <c r="O9" i="10" s="1"/>
  <c r="I10" i="10"/>
  <c r="Q9" i="10" s="1"/>
  <c r="I9" i="10" s="1"/>
  <c r="I157" i="9"/>
  <c r="Q156" i="9" s="1"/>
  <c r="I156" i="9" s="1"/>
  <c r="I152" i="9"/>
  <c r="O152" i="9" s="1"/>
  <c r="R151" i="9" s="1"/>
  <c r="O151" i="9" s="1"/>
  <c r="Q151" i="9"/>
  <c r="I151" i="9" s="1"/>
  <c r="I147" i="9"/>
  <c r="O147" i="9" s="1"/>
  <c r="I143" i="9"/>
  <c r="O143" i="9" s="1"/>
  <c r="O139" i="9"/>
  <c r="I139" i="9"/>
  <c r="I134" i="9"/>
  <c r="O134" i="9" s="1"/>
  <c r="O130" i="9"/>
  <c r="R129" i="9" s="1"/>
  <c r="O129" i="9" s="1"/>
  <c r="I130" i="9"/>
  <c r="Q129" i="9" s="1"/>
  <c r="I129" i="9" s="1"/>
  <c r="I125" i="9"/>
  <c r="O125" i="9" s="1"/>
  <c r="I121" i="9"/>
  <c r="O121" i="9" s="1"/>
  <c r="I117" i="9"/>
  <c r="O117" i="9" s="1"/>
  <c r="I113" i="9"/>
  <c r="O113" i="9" s="1"/>
  <c r="I109" i="9"/>
  <c r="O109" i="9" s="1"/>
  <c r="O105" i="9"/>
  <c r="I105" i="9"/>
  <c r="I100" i="9"/>
  <c r="O100" i="9" s="1"/>
  <c r="I96" i="9"/>
  <c r="O96" i="9" s="1"/>
  <c r="I92" i="9"/>
  <c r="O92" i="9" s="1"/>
  <c r="O88" i="9"/>
  <c r="I88" i="9"/>
  <c r="I84" i="9"/>
  <c r="O84" i="9" s="1"/>
  <c r="I80" i="9"/>
  <c r="O80" i="9" s="1"/>
  <c r="I76" i="9"/>
  <c r="O76" i="9" s="1"/>
  <c r="O72" i="9"/>
  <c r="I72" i="9"/>
  <c r="I68" i="9"/>
  <c r="O68" i="9" s="1"/>
  <c r="O64" i="9"/>
  <c r="I64" i="9"/>
  <c r="I60" i="9"/>
  <c r="O60" i="9" s="1"/>
  <c r="I56" i="9"/>
  <c r="O56" i="9" s="1"/>
  <c r="R51" i="9" s="1"/>
  <c r="O51" i="9" s="1"/>
  <c r="I52" i="9"/>
  <c r="O52" i="9" s="1"/>
  <c r="Q51" i="9"/>
  <c r="I51" i="9" s="1"/>
  <c r="O47" i="9"/>
  <c r="I47" i="9"/>
  <c r="I43" i="9"/>
  <c r="O43" i="9" s="1"/>
  <c r="I39" i="9"/>
  <c r="O39" i="9" s="1"/>
  <c r="I35" i="9"/>
  <c r="O35" i="9" s="1"/>
  <c r="I31" i="9"/>
  <c r="Q18" i="9" s="1"/>
  <c r="I18" i="9" s="1"/>
  <c r="I27" i="9"/>
  <c r="O27" i="9" s="1"/>
  <c r="O23" i="9"/>
  <c r="I23" i="9"/>
  <c r="I19" i="9"/>
  <c r="O19" i="9" s="1"/>
  <c r="I14" i="9"/>
  <c r="O14" i="9" s="1"/>
  <c r="I10" i="9"/>
  <c r="O10" i="9" s="1"/>
  <c r="I184" i="8"/>
  <c r="O184" i="8" s="1"/>
  <c r="O180" i="8"/>
  <c r="I180" i="8"/>
  <c r="Q179" i="8" s="1"/>
  <c r="I179" i="8" s="1"/>
  <c r="I175" i="8"/>
  <c r="O175" i="8" s="1"/>
  <c r="I171" i="8"/>
  <c r="O171" i="8" s="1"/>
  <c r="I167" i="8"/>
  <c r="O167" i="8" s="1"/>
  <c r="O163" i="8"/>
  <c r="I163" i="8"/>
  <c r="Q162" i="8" s="1"/>
  <c r="I162" i="8" s="1"/>
  <c r="I158" i="8"/>
  <c r="O158" i="8" s="1"/>
  <c r="I154" i="8"/>
  <c r="O154" i="8" s="1"/>
  <c r="I150" i="8"/>
  <c r="O150" i="8" s="1"/>
  <c r="I146" i="8"/>
  <c r="O146" i="8" s="1"/>
  <c r="I142" i="8"/>
  <c r="O142" i="8" s="1"/>
  <c r="O138" i="8"/>
  <c r="I138" i="8"/>
  <c r="I133" i="8"/>
  <c r="O133" i="8" s="1"/>
  <c r="O129" i="8"/>
  <c r="I129" i="8"/>
  <c r="I125" i="8"/>
  <c r="O125" i="8" s="1"/>
  <c r="O121" i="8"/>
  <c r="I121" i="8"/>
  <c r="I117" i="8"/>
  <c r="O117" i="8" s="1"/>
  <c r="I113" i="8"/>
  <c r="O113" i="8" s="1"/>
  <c r="I109" i="8"/>
  <c r="O109" i="8" s="1"/>
  <c r="O105" i="8"/>
  <c r="I105" i="8"/>
  <c r="I101" i="8"/>
  <c r="O101" i="8" s="1"/>
  <c r="O97" i="8"/>
  <c r="I97" i="8"/>
  <c r="I93" i="8"/>
  <c r="O93" i="8" s="1"/>
  <c r="I89" i="8"/>
  <c r="O89" i="8" s="1"/>
  <c r="I85" i="8"/>
  <c r="O85" i="8" s="1"/>
  <c r="I81" i="8"/>
  <c r="O81" i="8" s="1"/>
  <c r="I77" i="8"/>
  <c r="O77" i="8" s="1"/>
  <c r="O73" i="8"/>
  <c r="I73" i="8"/>
  <c r="I69" i="8"/>
  <c r="O69" i="8" s="1"/>
  <c r="I65" i="8"/>
  <c r="O65" i="8" s="1"/>
  <c r="I61" i="8"/>
  <c r="O61" i="8" s="1"/>
  <c r="O57" i="8"/>
  <c r="I57" i="8"/>
  <c r="I53" i="8"/>
  <c r="O53" i="8" s="1"/>
  <c r="I48" i="8"/>
  <c r="O48" i="8" s="1"/>
  <c r="I44" i="8"/>
  <c r="O44" i="8" s="1"/>
  <c r="I40" i="8"/>
  <c r="O40" i="8" s="1"/>
  <c r="I36" i="8"/>
  <c r="O36" i="8" s="1"/>
  <c r="O32" i="8"/>
  <c r="I32" i="8"/>
  <c r="I28" i="8"/>
  <c r="O28" i="8" s="1"/>
  <c r="I24" i="8"/>
  <c r="O24" i="8" s="1"/>
  <c r="I19" i="8"/>
  <c r="O19" i="8" s="1"/>
  <c r="O15" i="8"/>
  <c r="I15" i="8"/>
  <c r="I11" i="8"/>
  <c r="O11" i="8" s="1"/>
  <c r="R10" i="8" s="1"/>
  <c r="O10" i="8" s="1"/>
  <c r="Q10" i="8"/>
  <c r="I10" i="8" s="1"/>
  <c r="I396" i="7"/>
  <c r="O396" i="7" s="1"/>
  <c r="O392" i="7"/>
  <c r="I392" i="7"/>
  <c r="I388" i="7"/>
  <c r="O388" i="7" s="1"/>
  <c r="R387" i="7" s="1"/>
  <c r="O387" i="7" s="1"/>
  <c r="Q387" i="7"/>
  <c r="I387" i="7" s="1"/>
  <c r="I383" i="7"/>
  <c r="Q382" i="7" s="1"/>
  <c r="I382" i="7" s="1"/>
  <c r="I378" i="7"/>
  <c r="O378" i="7" s="1"/>
  <c r="R377" i="7" s="1"/>
  <c r="O377" i="7" s="1"/>
  <c r="Q377" i="7"/>
  <c r="I377" i="7" s="1"/>
  <c r="I373" i="7"/>
  <c r="O373" i="7" s="1"/>
  <c r="I369" i="7"/>
  <c r="O369" i="7" s="1"/>
  <c r="I364" i="7"/>
  <c r="O364" i="7" s="1"/>
  <c r="R363" i="7" s="1"/>
  <c r="O363" i="7" s="1"/>
  <c r="I359" i="7"/>
  <c r="O359" i="7" s="1"/>
  <c r="O355" i="7"/>
  <c r="I355" i="7"/>
  <c r="Q354" i="7" s="1"/>
  <c r="I354" i="7" s="1"/>
  <c r="I350" i="7"/>
  <c r="O350" i="7" s="1"/>
  <c r="I346" i="7"/>
  <c r="Q345" i="7" s="1"/>
  <c r="I345" i="7" s="1"/>
  <c r="I341" i="7"/>
  <c r="O341" i="7" s="1"/>
  <c r="I337" i="7"/>
  <c r="O337" i="7" s="1"/>
  <c r="I333" i="7"/>
  <c r="O333" i="7" s="1"/>
  <c r="I329" i="7"/>
  <c r="O329" i="7" s="1"/>
  <c r="I325" i="7"/>
  <c r="O325" i="7" s="1"/>
  <c r="O321" i="7"/>
  <c r="I321" i="7"/>
  <c r="I317" i="7"/>
  <c r="O317" i="7" s="1"/>
  <c r="I313" i="7"/>
  <c r="O313" i="7" s="1"/>
  <c r="I309" i="7"/>
  <c r="O309" i="7" s="1"/>
  <c r="I305" i="7"/>
  <c r="O305" i="7" s="1"/>
  <c r="I301" i="7"/>
  <c r="O301" i="7" s="1"/>
  <c r="O297" i="7"/>
  <c r="I297" i="7"/>
  <c r="I293" i="7"/>
  <c r="O293" i="7" s="1"/>
  <c r="I289" i="7"/>
  <c r="O289" i="7" s="1"/>
  <c r="I285" i="7"/>
  <c r="O285" i="7" s="1"/>
  <c r="I281" i="7"/>
  <c r="O281" i="7" s="1"/>
  <c r="I277" i="7"/>
  <c r="O277" i="7" s="1"/>
  <c r="O273" i="7"/>
  <c r="I273" i="7"/>
  <c r="I269" i="7"/>
  <c r="O269" i="7" s="1"/>
  <c r="I265" i="7"/>
  <c r="O265" i="7" s="1"/>
  <c r="I261" i="7"/>
  <c r="O261" i="7" s="1"/>
  <c r="I257" i="7"/>
  <c r="O257" i="7" s="1"/>
  <c r="I253" i="7"/>
  <c r="O253" i="7" s="1"/>
  <c r="O249" i="7"/>
  <c r="I249" i="7"/>
  <c r="I245" i="7"/>
  <c r="O245" i="7" s="1"/>
  <c r="I241" i="7"/>
  <c r="O241" i="7" s="1"/>
  <c r="I237" i="7"/>
  <c r="O237" i="7" s="1"/>
  <c r="I233" i="7"/>
  <c r="Q232" i="7" s="1"/>
  <c r="I232" i="7" s="1"/>
  <c r="I228" i="7"/>
  <c r="O228" i="7" s="1"/>
  <c r="I224" i="7"/>
  <c r="O224" i="7" s="1"/>
  <c r="I219" i="7"/>
  <c r="O219" i="7" s="1"/>
  <c r="O215" i="7"/>
  <c r="I215" i="7"/>
  <c r="I211" i="7"/>
  <c r="O211" i="7" s="1"/>
  <c r="Q210" i="7"/>
  <c r="I210" i="7" s="1"/>
  <c r="I206" i="7"/>
  <c r="O206" i="7" s="1"/>
  <c r="I202" i="7"/>
  <c r="O202" i="7" s="1"/>
  <c r="O198" i="7"/>
  <c r="I198" i="7"/>
  <c r="I194" i="7"/>
  <c r="O194" i="7" s="1"/>
  <c r="I190" i="7"/>
  <c r="O190" i="7" s="1"/>
  <c r="I186" i="7"/>
  <c r="O186" i="7" s="1"/>
  <c r="O182" i="7"/>
  <c r="I182" i="7"/>
  <c r="I177" i="7"/>
  <c r="O177" i="7" s="1"/>
  <c r="I173" i="7"/>
  <c r="O173" i="7" s="1"/>
  <c r="I169" i="7"/>
  <c r="O169" i="7" s="1"/>
  <c r="R168" i="7"/>
  <c r="O168" i="7" s="1"/>
  <c r="Q168" i="7"/>
  <c r="I168" i="7" s="1"/>
  <c r="O164" i="7"/>
  <c r="I164" i="7"/>
  <c r="I160" i="7"/>
  <c r="O160" i="7" s="1"/>
  <c r="I156" i="7"/>
  <c r="I151" i="7"/>
  <c r="O151" i="7" s="1"/>
  <c r="O147" i="7"/>
  <c r="I147" i="7"/>
  <c r="I143" i="7"/>
  <c r="O143" i="7" s="1"/>
  <c r="R142" i="7" s="1"/>
  <c r="O142" i="7" s="1"/>
  <c r="Q142" i="7"/>
  <c r="I142" i="7" s="1"/>
  <c r="I138" i="7"/>
  <c r="Q133" i="7" s="1"/>
  <c r="I133" i="7" s="1"/>
  <c r="I134" i="7"/>
  <c r="O134" i="7" s="1"/>
  <c r="I129" i="7"/>
  <c r="O129" i="7" s="1"/>
  <c r="I125" i="7"/>
  <c r="O125" i="7" s="1"/>
  <c r="I121" i="7"/>
  <c r="Q120" i="7" s="1"/>
  <c r="I120" i="7" s="1"/>
  <c r="I116" i="7"/>
  <c r="O116" i="7" s="1"/>
  <c r="I112" i="7"/>
  <c r="O112" i="7" s="1"/>
  <c r="I108" i="7"/>
  <c r="O108" i="7" s="1"/>
  <c r="I104" i="7"/>
  <c r="O104" i="7" s="1"/>
  <c r="I100" i="7"/>
  <c r="O100" i="7" s="1"/>
  <c r="O96" i="7"/>
  <c r="I96" i="7"/>
  <c r="I92" i="7"/>
  <c r="O92" i="7" s="1"/>
  <c r="I88" i="7"/>
  <c r="O88" i="7" s="1"/>
  <c r="I84" i="7"/>
  <c r="O84" i="7" s="1"/>
  <c r="O80" i="7"/>
  <c r="I80" i="7"/>
  <c r="I76" i="7"/>
  <c r="O76" i="7" s="1"/>
  <c r="O72" i="7"/>
  <c r="I72" i="7"/>
  <c r="I68" i="7"/>
  <c r="O68" i="7" s="1"/>
  <c r="I64" i="7"/>
  <c r="O64" i="7" s="1"/>
  <c r="I60" i="7"/>
  <c r="O60" i="7" s="1"/>
  <c r="O56" i="7"/>
  <c r="I56" i="7"/>
  <c r="I52" i="7"/>
  <c r="O52" i="7" s="1"/>
  <c r="O48" i="7"/>
  <c r="I48" i="7"/>
  <c r="I44" i="7"/>
  <c r="O44" i="7" s="1"/>
  <c r="I40" i="7"/>
  <c r="O40" i="7" s="1"/>
  <c r="I36" i="7"/>
  <c r="O36" i="7" s="1"/>
  <c r="I32" i="7"/>
  <c r="O32" i="7" s="1"/>
  <c r="I28" i="7"/>
  <c r="O28" i="7" s="1"/>
  <c r="I23" i="7"/>
  <c r="O23" i="7" s="1"/>
  <c r="I19" i="7"/>
  <c r="O19" i="7" s="1"/>
  <c r="I15" i="7"/>
  <c r="O15" i="7" s="1"/>
  <c r="I11" i="7"/>
  <c r="O11" i="7" s="1"/>
  <c r="I42" i="6"/>
  <c r="O42" i="6" s="1"/>
  <c r="I38" i="6"/>
  <c r="O38" i="6" s="1"/>
  <c r="I34" i="6"/>
  <c r="O34" i="6" s="1"/>
  <c r="O30" i="6"/>
  <c r="I30" i="6"/>
  <c r="Q29" i="6" s="1"/>
  <c r="I29" i="6"/>
  <c r="I25" i="6"/>
  <c r="O25" i="6" s="1"/>
  <c r="R24" i="6" s="1"/>
  <c r="O24" i="6" s="1"/>
  <c r="Q24" i="6"/>
  <c r="I24" i="6" s="1"/>
  <c r="O20" i="6"/>
  <c r="I20" i="6"/>
  <c r="I16" i="6"/>
  <c r="O16" i="6" s="1"/>
  <c r="R15" i="6" s="1"/>
  <c r="O15" i="6" s="1"/>
  <c r="Q15" i="6"/>
  <c r="I15" i="6" s="1"/>
  <c r="I11" i="6"/>
  <c r="Q10" i="6" s="1"/>
  <c r="I10" i="6" s="1"/>
  <c r="I71" i="5"/>
  <c r="I66" i="5"/>
  <c r="O66" i="5" s="1"/>
  <c r="O62" i="5"/>
  <c r="I62" i="5"/>
  <c r="I58" i="5"/>
  <c r="O58" i="5" s="1"/>
  <c r="R57" i="5" s="1"/>
  <c r="O57" i="5" s="1"/>
  <c r="Q57" i="5"/>
  <c r="I57" i="5" s="1"/>
  <c r="O53" i="5"/>
  <c r="I53" i="5"/>
  <c r="I49" i="5"/>
  <c r="O49" i="5" s="1"/>
  <c r="O45" i="5"/>
  <c r="I45" i="5"/>
  <c r="I41" i="5"/>
  <c r="O41" i="5" s="1"/>
  <c r="I37" i="5"/>
  <c r="O37" i="5" s="1"/>
  <c r="I33" i="5"/>
  <c r="O33" i="5" s="1"/>
  <c r="I29" i="5"/>
  <c r="O29" i="5" s="1"/>
  <c r="R8" i="5" s="1"/>
  <c r="O8" i="5" s="1"/>
  <c r="I25" i="5"/>
  <c r="O25" i="5" s="1"/>
  <c r="O21" i="5"/>
  <c r="I21" i="5"/>
  <c r="I17" i="5"/>
  <c r="O17" i="5" s="1"/>
  <c r="I13" i="5"/>
  <c r="O13" i="5" s="1"/>
  <c r="I9" i="5"/>
  <c r="O9" i="5" s="1"/>
  <c r="I71" i="4"/>
  <c r="O71" i="4" s="1"/>
  <c r="R70" i="4" s="1"/>
  <c r="O70" i="4" s="1"/>
  <c r="Q70" i="4"/>
  <c r="I70" i="4" s="1"/>
  <c r="O66" i="4"/>
  <c r="I66" i="4"/>
  <c r="I62" i="4"/>
  <c r="O62" i="4" s="1"/>
  <c r="O58" i="4"/>
  <c r="I58" i="4"/>
  <c r="Q57" i="4" s="1"/>
  <c r="I57" i="4"/>
  <c r="I53" i="4"/>
  <c r="O53" i="4" s="1"/>
  <c r="I49" i="4"/>
  <c r="O49" i="4" s="1"/>
  <c r="I45" i="4"/>
  <c r="O45" i="4" s="1"/>
  <c r="O41" i="4"/>
  <c r="I41" i="4"/>
  <c r="I37" i="4"/>
  <c r="O37" i="4" s="1"/>
  <c r="I33" i="4"/>
  <c r="O33" i="4" s="1"/>
  <c r="I29" i="4"/>
  <c r="O29" i="4" s="1"/>
  <c r="I25" i="4"/>
  <c r="O25" i="4" s="1"/>
  <c r="I21" i="4"/>
  <c r="O21" i="4" s="1"/>
  <c r="O17" i="4"/>
  <c r="I17" i="4"/>
  <c r="I13" i="4"/>
  <c r="O13" i="4" s="1"/>
  <c r="I9" i="4"/>
  <c r="O98" i="3"/>
  <c r="R97" i="3" s="1"/>
  <c r="O97" i="3" s="1"/>
  <c r="I98" i="3"/>
  <c r="Q97" i="3" s="1"/>
  <c r="I97" i="3"/>
  <c r="I93" i="3"/>
  <c r="O93" i="3" s="1"/>
  <c r="I89" i="3"/>
  <c r="O89" i="3" s="1"/>
  <c r="I85" i="3"/>
  <c r="O85" i="3" s="1"/>
  <c r="O81" i="3"/>
  <c r="I81" i="3"/>
  <c r="I77" i="3"/>
  <c r="O77" i="3" s="1"/>
  <c r="I73" i="3"/>
  <c r="O73" i="3" s="1"/>
  <c r="I69" i="3"/>
  <c r="O69" i="3" s="1"/>
  <c r="O65" i="3"/>
  <c r="I65" i="3"/>
  <c r="I61" i="3"/>
  <c r="O61" i="3" s="1"/>
  <c r="O57" i="3"/>
  <c r="I57" i="3"/>
  <c r="I53" i="3"/>
  <c r="O53" i="3" s="1"/>
  <c r="I49" i="3"/>
  <c r="O49" i="3" s="1"/>
  <c r="I45" i="3"/>
  <c r="O45" i="3" s="1"/>
  <c r="I41" i="3"/>
  <c r="O41" i="3" s="1"/>
  <c r="I37" i="3"/>
  <c r="O37" i="3" s="1"/>
  <c r="O33" i="3"/>
  <c r="I33" i="3"/>
  <c r="I29" i="3"/>
  <c r="O29" i="3" s="1"/>
  <c r="I25" i="3"/>
  <c r="O25" i="3" s="1"/>
  <c r="I21" i="3"/>
  <c r="O21" i="3" s="1"/>
  <c r="I17" i="3"/>
  <c r="O17" i="3" s="1"/>
  <c r="I13" i="3"/>
  <c r="O13" i="3" s="1"/>
  <c r="O9" i="3"/>
  <c r="I9" i="3"/>
  <c r="O226" i="2"/>
  <c r="I226" i="2"/>
  <c r="Q221" i="2" s="1"/>
  <c r="I221" i="2" s="1"/>
  <c r="I222" i="2"/>
  <c r="O222" i="2" s="1"/>
  <c r="R221" i="2" s="1"/>
  <c r="O221" i="2" s="1"/>
  <c r="I217" i="2"/>
  <c r="I212" i="2"/>
  <c r="O212" i="2" s="1"/>
  <c r="O208" i="2"/>
  <c r="I208" i="2"/>
  <c r="I204" i="2"/>
  <c r="O204" i="2" s="1"/>
  <c r="I200" i="2"/>
  <c r="O200" i="2" s="1"/>
  <c r="I196" i="2"/>
  <c r="O196" i="2" s="1"/>
  <c r="R195" i="2" s="1"/>
  <c r="O195" i="2" s="1"/>
  <c r="O191" i="2"/>
  <c r="I191" i="2"/>
  <c r="I187" i="2"/>
  <c r="O187" i="2" s="1"/>
  <c r="I183" i="2"/>
  <c r="O183" i="2" s="1"/>
  <c r="I179" i="2"/>
  <c r="O179" i="2" s="1"/>
  <c r="I175" i="2"/>
  <c r="Q170" i="2" s="1"/>
  <c r="I170" i="2" s="1"/>
  <c r="I171" i="2"/>
  <c r="O171" i="2" s="1"/>
  <c r="I166" i="2"/>
  <c r="O166" i="2" s="1"/>
  <c r="I162" i="2"/>
  <c r="O162" i="2" s="1"/>
  <c r="O158" i="2"/>
  <c r="I158" i="2"/>
  <c r="Q153" i="2" s="1"/>
  <c r="I153" i="2" s="1"/>
  <c r="I154" i="2"/>
  <c r="O154" i="2" s="1"/>
  <c r="R153" i="2"/>
  <c r="O153" i="2" s="1"/>
  <c r="I149" i="2"/>
  <c r="I144" i="2"/>
  <c r="O144" i="2" s="1"/>
  <c r="O140" i="2"/>
  <c r="I140" i="2"/>
  <c r="I136" i="2"/>
  <c r="O136" i="2" s="1"/>
  <c r="I132" i="2"/>
  <c r="O132" i="2" s="1"/>
  <c r="I128" i="2"/>
  <c r="O128" i="2" s="1"/>
  <c r="I124" i="2"/>
  <c r="O124" i="2" s="1"/>
  <c r="I120" i="2"/>
  <c r="O120" i="2" s="1"/>
  <c r="O116" i="2"/>
  <c r="I116" i="2"/>
  <c r="I112" i="2"/>
  <c r="O112" i="2" s="1"/>
  <c r="I108" i="2"/>
  <c r="O108" i="2" s="1"/>
  <c r="I104" i="2"/>
  <c r="O104" i="2" s="1"/>
  <c r="O100" i="2"/>
  <c r="I100" i="2"/>
  <c r="I96" i="2"/>
  <c r="O96" i="2" s="1"/>
  <c r="O92" i="2"/>
  <c r="I92" i="2"/>
  <c r="I88" i="2"/>
  <c r="O88" i="2" s="1"/>
  <c r="I84" i="2"/>
  <c r="O84" i="2" s="1"/>
  <c r="I80" i="2"/>
  <c r="O80" i="2" s="1"/>
  <c r="I76" i="2"/>
  <c r="O76" i="2" s="1"/>
  <c r="I72" i="2"/>
  <c r="O72" i="2" s="1"/>
  <c r="I68" i="2"/>
  <c r="O68" i="2" s="1"/>
  <c r="I64" i="2"/>
  <c r="O64" i="2" s="1"/>
  <c r="I60" i="2"/>
  <c r="O60" i="2" s="1"/>
  <c r="I56" i="2"/>
  <c r="O56" i="2" s="1"/>
  <c r="I52" i="2"/>
  <c r="O52" i="2" s="1"/>
  <c r="I48" i="2"/>
  <c r="O48" i="2" s="1"/>
  <c r="I44" i="2"/>
  <c r="O44" i="2" s="1"/>
  <c r="I40" i="2"/>
  <c r="O40" i="2" s="1"/>
  <c r="I36" i="2"/>
  <c r="I31" i="2"/>
  <c r="O31" i="2" s="1"/>
  <c r="R30" i="2" s="1"/>
  <c r="O30" i="2" s="1"/>
  <c r="Q30" i="2"/>
  <c r="I30" i="2" s="1"/>
  <c r="I26" i="2"/>
  <c r="O26" i="2" s="1"/>
  <c r="I22" i="2"/>
  <c r="O22" i="2" s="1"/>
  <c r="R21" i="2"/>
  <c r="O21" i="2" s="1"/>
  <c r="Q21" i="2"/>
  <c r="I21" i="2" s="1"/>
  <c r="I17" i="2"/>
  <c r="O17" i="2" s="1"/>
  <c r="I13" i="2"/>
  <c r="O13" i="2" s="1"/>
  <c r="I9" i="2"/>
  <c r="Q21" i="12" l="1"/>
  <c r="I21" i="12" s="1"/>
  <c r="I3" i="12" s="1"/>
  <c r="C20" i="1" s="1"/>
  <c r="E20" i="1" s="1"/>
  <c r="O9" i="4"/>
  <c r="R8" i="4" s="1"/>
  <c r="O8" i="4" s="1"/>
  <c r="Q8" i="4"/>
  <c r="I8" i="4" s="1"/>
  <c r="I3" i="4" s="1"/>
  <c r="C12" i="1" s="1"/>
  <c r="O11" i="6"/>
  <c r="R10" i="6" s="1"/>
  <c r="O10" i="6" s="1"/>
  <c r="O36" i="2"/>
  <c r="R35" i="2" s="1"/>
  <c r="O35" i="2" s="1"/>
  <c r="Q35" i="2"/>
  <c r="I35" i="2" s="1"/>
  <c r="O233" i="7"/>
  <c r="R232" i="7" s="1"/>
  <c r="O232" i="7" s="1"/>
  <c r="O175" i="2"/>
  <c r="R170" i="2" s="1"/>
  <c r="O170" i="2" s="1"/>
  <c r="I3" i="6"/>
  <c r="C14" i="1" s="1"/>
  <c r="O346" i="7"/>
  <c r="R345" i="7" s="1"/>
  <c r="O345" i="7" s="1"/>
  <c r="O149" i="2"/>
  <c r="R148" i="2" s="1"/>
  <c r="O148" i="2" s="1"/>
  <c r="Q148" i="2"/>
  <c r="I148" i="2" s="1"/>
  <c r="R210" i="7"/>
  <c r="O210" i="7" s="1"/>
  <c r="O383" i="7"/>
  <c r="R382" i="7" s="1"/>
  <c r="O382" i="7" s="1"/>
  <c r="R52" i="8"/>
  <c r="O52" i="8" s="1"/>
  <c r="O157" i="9"/>
  <c r="R156" i="9" s="1"/>
  <c r="O156" i="9" s="1"/>
  <c r="Q8" i="3"/>
  <c r="I8" i="3" s="1"/>
  <c r="I3" i="3" s="1"/>
  <c r="C11" i="1" s="1"/>
  <c r="E11" i="1" s="1"/>
  <c r="R29" i="6"/>
  <c r="O29" i="6" s="1"/>
  <c r="R57" i="4"/>
  <c r="O57" i="4" s="1"/>
  <c r="Q181" i="7"/>
  <c r="I181" i="7" s="1"/>
  <c r="R354" i="7"/>
  <c r="O354" i="7" s="1"/>
  <c r="R162" i="8"/>
  <c r="O162" i="8" s="1"/>
  <c r="O9" i="2"/>
  <c r="R8" i="2" s="1"/>
  <c r="O8" i="2" s="1"/>
  <c r="Q8" i="2"/>
  <c r="I8" i="2" s="1"/>
  <c r="Q8" i="5"/>
  <c r="I8" i="5" s="1"/>
  <c r="O138" i="7"/>
  <c r="R9" i="9"/>
  <c r="O9" i="9" s="1"/>
  <c r="O71" i="5"/>
  <c r="R70" i="5" s="1"/>
  <c r="O70" i="5" s="1"/>
  <c r="O2" i="5" s="1"/>
  <c r="D13" i="1" s="1"/>
  <c r="Q70" i="5"/>
  <c r="I70" i="5" s="1"/>
  <c r="O217" i="2"/>
  <c r="R216" i="2" s="1"/>
  <c r="O216" i="2" s="1"/>
  <c r="Q216" i="2"/>
  <c r="I216" i="2" s="1"/>
  <c r="R181" i="7"/>
  <c r="O181" i="7" s="1"/>
  <c r="O2" i="10"/>
  <c r="D18" i="1" s="1"/>
  <c r="Q8" i="11"/>
  <c r="I8" i="11" s="1"/>
  <c r="I3" i="11" s="1"/>
  <c r="C19" i="1" s="1"/>
  <c r="R8" i="3"/>
  <c r="O8" i="3" s="1"/>
  <c r="O2" i="3" s="1"/>
  <c r="D11" i="1" s="1"/>
  <c r="R10" i="7"/>
  <c r="O10" i="7" s="1"/>
  <c r="O121" i="7"/>
  <c r="R120" i="7" s="1"/>
  <c r="O120" i="7" s="1"/>
  <c r="R23" i="8"/>
  <c r="O23" i="8" s="1"/>
  <c r="O2" i="8" s="1"/>
  <c r="D16" i="1" s="1"/>
  <c r="O9" i="11"/>
  <c r="R8" i="11" s="1"/>
  <c r="O8" i="11" s="1"/>
  <c r="O2" i="11" s="1"/>
  <c r="D19" i="1" s="1"/>
  <c r="O9" i="12"/>
  <c r="R8" i="12" s="1"/>
  <c r="O8" i="12" s="1"/>
  <c r="O2" i="12" s="1"/>
  <c r="D20" i="1" s="1"/>
  <c r="O156" i="7"/>
  <c r="R155" i="7" s="1"/>
  <c r="O155" i="7" s="1"/>
  <c r="Q155" i="7"/>
  <c r="I155" i="7" s="1"/>
  <c r="Q137" i="8"/>
  <c r="I137" i="8" s="1"/>
  <c r="O31" i="9"/>
  <c r="R18" i="9" s="1"/>
  <c r="O18" i="9" s="1"/>
  <c r="Q138" i="9"/>
  <c r="I138" i="9" s="1"/>
  <c r="R27" i="7"/>
  <c r="O27" i="7" s="1"/>
  <c r="Q195" i="2"/>
  <c r="I195" i="2" s="1"/>
  <c r="R137" i="8"/>
  <c r="O137" i="8" s="1"/>
  <c r="Q104" i="9"/>
  <c r="I104" i="9" s="1"/>
  <c r="R138" i="9"/>
  <c r="O138" i="9" s="1"/>
  <c r="O52" i="10"/>
  <c r="R51" i="10" s="1"/>
  <c r="O51" i="10" s="1"/>
  <c r="R133" i="7"/>
  <c r="O133" i="7" s="1"/>
  <c r="R223" i="7"/>
  <c r="O223" i="7" s="1"/>
  <c r="R368" i="7"/>
  <c r="O368" i="7" s="1"/>
  <c r="R179" i="8"/>
  <c r="O179" i="8" s="1"/>
  <c r="R104" i="9"/>
  <c r="O104" i="9" s="1"/>
  <c r="R18" i="10"/>
  <c r="O18" i="10" s="1"/>
  <c r="Q223" i="7"/>
  <c r="I223" i="7" s="1"/>
  <c r="Q363" i="7"/>
  <c r="I363" i="7" s="1"/>
  <c r="Q23" i="8"/>
  <c r="I23" i="8" s="1"/>
  <c r="Q18" i="10"/>
  <c r="I18" i="10" s="1"/>
  <c r="I3" i="10" s="1"/>
  <c r="C18" i="1" s="1"/>
  <c r="E18" i="1" s="1"/>
  <c r="Q69" i="10"/>
  <c r="I69" i="10" s="1"/>
  <c r="Q10" i="7"/>
  <c r="I10" i="7" s="1"/>
  <c r="Q27" i="7"/>
  <c r="I27" i="7" s="1"/>
  <c r="Q368" i="7"/>
  <c r="I368" i="7" s="1"/>
  <c r="Q52" i="8"/>
  <c r="I52" i="8" s="1"/>
  <c r="Q9" i="9"/>
  <c r="I9" i="9" s="1"/>
  <c r="I3" i="9" s="1"/>
  <c r="C17" i="1" s="1"/>
  <c r="O2" i="9" l="1"/>
  <c r="D17" i="1" s="1"/>
  <c r="E17" i="1" s="1"/>
  <c r="O2" i="6"/>
  <c r="D14" i="1" s="1"/>
  <c r="E14" i="1" s="1"/>
  <c r="I3" i="8"/>
  <c r="C16" i="1" s="1"/>
  <c r="E16" i="1" s="1"/>
  <c r="I3" i="5"/>
  <c r="C13" i="1" s="1"/>
  <c r="E13" i="1" s="1"/>
  <c r="I3" i="2"/>
  <c r="C10" i="1" s="1"/>
  <c r="O2" i="4"/>
  <c r="D12" i="1" s="1"/>
  <c r="E12" i="1" s="1"/>
  <c r="O2" i="2"/>
  <c r="D10" i="1" s="1"/>
  <c r="I3" i="7"/>
  <c r="C15" i="1" s="1"/>
  <c r="O2" i="7"/>
  <c r="D15" i="1" s="1"/>
  <c r="E19" i="1"/>
  <c r="C6" i="1" l="1"/>
  <c r="E10" i="1"/>
  <c r="C7" i="1" s="1"/>
  <c r="E15" i="1"/>
</calcChain>
</file>

<file path=xl/sharedStrings.xml><?xml version="1.0" encoding="utf-8"?>
<sst xmlns="http://schemas.openxmlformats.org/spreadsheetml/2006/main" count="4799" uniqueCount="940">
  <si>
    <t>Firma: SUDOP BRNO, spol. s r.o.</t>
  </si>
  <si>
    <t>Rekapitulace ceny</t>
  </si>
  <si>
    <t>Stavba: 21035 DPO - Jihlava temperované stání</t>
  </si>
  <si>
    <t>Varianta: ZŘ - Základní řešení</t>
  </si>
  <si>
    <t>Celková cena bez DPH:</t>
  </si>
  <si>
    <t>Celková cena s DPH:</t>
  </si>
  <si>
    <t>Objekt</t>
  </si>
  <si>
    <t>Popis</t>
  </si>
  <si>
    <t>Cena bez DPH</t>
  </si>
  <si>
    <t>DPH</t>
  </si>
  <si>
    <t>Cena s DPH</t>
  </si>
  <si>
    <t>ASPE10</t>
  </si>
  <si>
    <t>S</t>
  </si>
  <si>
    <t>Soupis prací objektu</t>
  </si>
  <si>
    <t xml:space="preserve">Stavba: </t>
  </si>
  <si>
    <t>21035 DPO</t>
  </si>
  <si>
    <t>Jihlava temperované stání</t>
  </si>
  <si>
    <t>O</t>
  </si>
  <si>
    <t>Rozpočet:</t>
  </si>
  <si>
    <t>0,00</t>
  </si>
  <si>
    <t>15,00</t>
  </si>
  <si>
    <t>21,00</t>
  </si>
  <si>
    <t>3</t>
  </si>
  <si>
    <t>2</t>
  </si>
  <si>
    <t>SO 01-10-01</t>
  </si>
  <si>
    <t>Úprava koleje 16A</t>
  </si>
  <si>
    <t>Typ</t>
  </si>
  <si>
    <t>0</t>
  </si>
  <si>
    <t>Poř. číslo</t>
  </si>
  <si>
    <t>1</t>
  </si>
  <si>
    <t>Kód položky</t>
  </si>
  <si>
    <t>Varianta</t>
  </si>
  <si>
    <t>Název položky</t>
  </si>
  <si>
    <t>4</t>
  </si>
  <si>
    <t>MJ</t>
  </si>
  <si>
    <t>5</t>
  </si>
  <si>
    <t>Množství</t>
  </si>
  <si>
    <t>6</t>
  </si>
  <si>
    <t>Jednotková cena</t>
  </si>
  <si>
    <t>Jednotková</t>
  </si>
  <si>
    <t>9</t>
  </si>
  <si>
    <t>Celkem</t>
  </si>
  <si>
    <t>10</t>
  </si>
  <si>
    <t>SD</t>
  </si>
  <si>
    <t>Zemní práce</t>
  </si>
  <si>
    <t>P</t>
  </si>
  <si>
    <t>113107011</t>
  </si>
  <si>
    <t/>
  </si>
  <si>
    <t>Odstranění podkladů nebo krytů při překopech inženýrských sítí s přemístěním hmot na skládku ve vzdálenosti do 3 m nebo s naložením na dopravní prostředek ručně</t>
  </si>
  <si>
    <t>m2</t>
  </si>
  <si>
    <t>PP</t>
  </si>
  <si>
    <t>Odstranění podkladů nebo krytů při překopech inženýrských sítí s přemístěním hmot na skládku ve vzdálenosti do 3 m nebo s naložením na dopravní prostředek ručně z kameniva těženého, o tl. vrstvy do 100 mm</t>
  </si>
  <si>
    <t>VV</t>
  </si>
  <si>
    <t>Odstranění podkladních vrstev pod vybouranými 
panely  
40 navázano na pol. 113151111=40,000 [A]</t>
  </si>
  <si>
    <t>TS</t>
  </si>
  <si>
    <t>113151111</t>
  </si>
  <si>
    <t>Rozebírání zpevněných ploch  s přemístěním na skládku na vzdálenost do 20 m nebo s naložením na dopravní prostředek ze silničních panelů</t>
  </si>
  <si>
    <t>Cena je určena pro rozebírání silničních panelů jakýchkoliv rozměrů kladených do lože z kameniva včetně odstranění lože. 
Jedná se o zádlažbu kol. lože bezprostředně  podél kol. 16a pro demontáž koleje 
Panely budou použity pro zpětnou zádlažbu 
40=40,000 [A]</t>
  </si>
  <si>
    <t>1. Cena je určena pro rozebírání silničních panelů jakýchkoliv rozměrů kladených do lože z kameniva včetně odstranění lože.</t>
  </si>
  <si>
    <t>181152302</t>
  </si>
  <si>
    <t>Úprava pláně na stavbách silnic a dálnic strojně v zářezech mimo skalních se zhutněním</t>
  </si>
  <si>
    <t>1. Ceny 15-2301, 15-2302, 25-2301 a 25-2305 jsou určeny pro urovnání nově zřizovaných ploch vodorovných nebo ve sklonu do 1:5 pod zpevnění ploch jakéhokoliv druhu, pod humusování, drnování a dále předepíše-li projekt urovnání pláně z jiného důvodu. 2. Cena 15-2303 je určena pro vyplnění sypaninou prohlubní zářezů v horninách třídy těžitelnosti II a III, skupiny 5 až 7. 3. Ceny neplatí pro zhutnění podloží pod násypy; toto zhutnění se oceňuje cenou 171 15-2101 Zhutnění podloží pod násypy. 4. Ceny neplatí pro urovnání lavic šířky do 3 m přerušujících svahy, pro urovnání dna příkopů pro jakoukoliv jejich šířku; toto urovnání se oceňuje cenami souboru cen 182 Svahování trvalých svahů do projektovaných profilů. 5. Urovnání ploch ve sklonu přes 1:5 (svahování) se oceňuje cenou 182 20-1101 Svahování trvalých svahů do projektovaných profilů. 6. Vyplnění prohlubní v horninách třídy II a III betonem nebo stabilizací se oceňuje cenami části A 01 katalogu 822-1 Komunikace pozemní a letiště.</t>
  </si>
  <si>
    <t>Zakládání</t>
  </si>
  <si>
    <t>291211111</t>
  </si>
  <si>
    <t>Zřízení zpevněné plochy ze silničních panelů  osazených do lože tl. 50 mm z kameniva</t>
  </si>
  <si>
    <t>1. Ceny jsou určeny pro zpevnění plochy při zakládání objektů mechanizmy o hmotnosti přes 20 t. 
2. V ceně jsou započteny i náklady na: 
a) ŠP ložní vrstvu tl. 50 mm 
b) rozprostření lože, 
c) osazení silničních panelů. 
3. V ceně nejsou započteny náklady na dodávku silničních panelů;  
40=40,000 [A]</t>
  </si>
  <si>
    <t>1. Ceny jsou určeny pro zpevnění plochy při zakládání objektů mechanizmy o hmotnosti přes 20 t. 2. V ceně jsou započteny i náklady na: a) kamenivo frakce 0 - 32 mm, b) rozprostření podkladu, c) osazení silničních panelů. 3. V ceně nejsou započteny náklady na dodávku silničních panelů; tato dodávka se oceňuje ve specifikaci s dvojnásobnou obratovostí. Předepíše-li projekt ponechat tento materiál jako trvale zabudovaný i po založení objektu, oceňuje se toto dodání bez obratovosti.</t>
  </si>
  <si>
    <t>59381136</t>
  </si>
  <si>
    <t>panel silniční 2,00x1,00x0,15m</t>
  </si>
  <si>
    <t>KUS</t>
  </si>
  <si>
    <t>NÁHRADA ZA POŠKOZENÉ PANELY CCA 25% 
PŘEDNOSTNĚ UŽITÝMI PANELY  
5=5,000 [A]</t>
  </si>
  <si>
    <t>22-M</t>
  </si>
  <si>
    <t>Montáže technologických zařízení pro dopravní stavby</t>
  </si>
  <si>
    <t>22085000R</t>
  </si>
  <si>
    <t>Demontáž a montáž vyhodnocovací části včetně montáže kazety elektroniky počítače náprav do reléového stojanu, připojení počítače náprav ve stojanu, přezkoušení</t>
  </si>
  <si>
    <t>Demontáž a montáž vyhodnocovací části včetně montáže kazety elektroniky počítače náprav do reléového stojanu, připojení počítače náprav ve stojanu, přezkoušení činnosti počítače náprav počítače náprav [PZN AŽD nebo AZS 350 Siemens]</t>
  </si>
  <si>
    <t>Komunikace pozemní</t>
  </si>
  <si>
    <t>7</t>
  </si>
  <si>
    <t>13010440</t>
  </si>
  <si>
    <t>úhelník ocelový rovnostranný jakost 11 375 100x100x8mm</t>
  </si>
  <si>
    <t>T</t>
  </si>
  <si>
    <t>20.2*2*0.0122*1.05=0,518 [A]</t>
  </si>
  <si>
    <t>8</t>
  </si>
  <si>
    <t>1301044R</t>
  </si>
  <si>
    <t>úhelník ocelový rovnostranný jakost 11 375 110x110x8mm</t>
  </si>
  <si>
    <t>20.2*2*0.0134*1.05=0,568 [A]</t>
  </si>
  <si>
    <t>40413555R</t>
  </si>
  <si>
    <t>návěst 112 posun zakázán,fólie, dodávka a montáž</t>
  </si>
  <si>
    <t>návěst 112, dodávka a montáž 
1 návěst - folie   nalepená s  prořezem na lamelová vrata objektu temp. stání=1,000 [A]</t>
  </si>
  <si>
    <t>40413555R1</t>
  </si>
  <si>
    <t>návěst 112 posun zakázán,plech, dodávka a montáž</t>
  </si>
  <si>
    <t>návěst 112, dodávka a montáž 
1 návěst ukotvená na bet. zarážedle=1,000 [A]</t>
  </si>
  <si>
    <t>11</t>
  </si>
  <si>
    <t>43765005</t>
  </si>
  <si>
    <t>kolejnice nové  tv. 49E1 (S49), třídy R260</t>
  </si>
  <si>
    <t>m</t>
  </si>
  <si>
    <t>25*2 kolejnice v objektu temperovaného stání=50,000 [A]</t>
  </si>
  <si>
    <t>12</t>
  </si>
  <si>
    <t>511501255</t>
  </si>
  <si>
    <t>Zřízení kolejového lože z hrubého drceného kameniva</t>
  </si>
  <si>
    <t>M3</t>
  </si>
  <si>
    <t>km 0,00350-0,13123 ' figura kolejového lože  
250.976 figura KL=250,976 [A] 
35.53 podklad pod dr. stezku mimo figuru KL=35,530 [B] 
Celkem: A+B=286,506 [C]</t>
  </si>
  <si>
    <t>13</t>
  </si>
  <si>
    <t>512531111</t>
  </si>
  <si>
    <t>Odstranění kolejového lože s přehozením materiálu na vzdálenost do 3 m s naložením na dopravní prostředek z kameniva (drceného nebo štěrkopísku) po rozebrání ko</t>
  </si>
  <si>
    <t>Odstranění kolejového lože s přehozením materiálu na vzdálenost do 3 m s naložením na dopravní prostředek z kameniva (drceného nebo štěrkopísku) po rozebrání koleje nebo kolejového rozvětvení</t>
  </si>
  <si>
    <t>332.74  km 0,00350-0,13123=332,740 [A] 
Celkem: A=332,740 [B]</t>
  </si>
  <si>
    <t>14</t>
  </si>
  <si>
    <t>521321121</t>
  </si>
  <si>
    <t>Montáž koleje stykované rozvětvení za výhybkou jednoduchou na pražcích dřevěných soustavy S49</t>
  </si>
  <si>
    <t>12.5 kolej v km 0,000-0,0125=12,500 [A]</t>
  </si>
  <si>
    <t>15</t>
  </si>
  <si>
    <t>521351118</t>
  </si>
  <si>
    <t>Montáž koleje stykované na pražcích betonových soustavy S49 rozdělení c</t>
  </si>
  <si>
    <t>131.23-12.5 kolej v km 0,012500-0,13123=118,730 [A]</t>
  </si>
  <si>
    <t>16</t>
  </si>
  <si>
    <t>52139151R</t>
  </si>
  <si>
    <t>Montáž kolejnice soustavy S49 na PJD v hale temperovaného stání</t>
  </si>
  <si>
    <t>20.184 km 0,13123-0,151414 kolej na  PJD v objektu temperovaného stání=20,184 [A]</t>
  </si>
  <si>
    <t>17</t>
  </si>
  <si>
    <t>525321111</t>
  </si>
  <si>
    <t>Demontáž koleje na pražcích dřevěných soustavy S49 rozdělení c</t>
  </si>
  <si>
    <t>1. Ceny jsou určeny pouze pro rozebrání koleje v ose koleje. 
kovový odpad bude shromážděn na určené místo v areálu v žst Jihlav0: 
2. V cenách nejsou započteny náklady na odvoz rozebraných součástí na předepsanou skládku 
Odvoz je oceněn pol. č.  997241511 
128 úsek koleje v km 0,000-0,128=128,000 [A]</t>
  </si>
  <si>
    <t>18</t>
  </si>
  <si>
    <t>525341111</t>
  </si>
  <si>
    <t>Demontáž koleje na pražcích betonových soustavy S49 rozdělení c</t>
  </si>
  <si>
    <t>1. Ceny jsou určeny pouze pro rozebrání koleje v ose koleje. 
kovový odpad bude shromážděn na určené místo v areálu žst. Jihlava 
2. V cenách nejsou započteny náklady na odvoz rozebraných součástí na předepsanou skládku 
Odvoz je oceněn pol. č.  997241511 
22  km 0,128-0,150=22,000 [A]</t>
  </si>
  <si>
    <t>19</t>
  </si>
  <si>
    <t>543141112</t>
  </si>
  <si>
    <t>Směrové a výškové vyrovnání koleje nebo kolejového rozvětvení ze žlábkových kolejnic  na pražcích z betonu předpjatého nebo železového</t>
  </si>
  <si>
    <t>úprava GPK ASP  stávajících kolejí, 1. a 2. podbití 
(151.414+50)*250 m výběh do výhybky=402,828 [A] 
Celkem: A=402,828 [B]</t>
  </si>
  <si>
    <t>20</t>
  </si>
  <si>
    <t>548131121</t>
  </si>
  <si>
    <t>Dělení kolejnic všech soustav řezáním nebo rozbroušením</t>
  </si>
  <si>
    <t>21</t>
  </si>
  <si>
    <t>548131122</t>
  </si>
  <si>
    <t>Dělení kolejnic všech soustav řezáním kyslíkem</t>
  </si>
  <si>
    <t>22</t>
  </si>
  <si>
    <t>564831111</t>
  </si>
  <si>
    <t>Podklad ze štěrkodrti ŠD  s rozprostřením a zhutněním, po zhutnění tl. 100 mm</t>
  </si>
  <si>
    <t>40  pod pol. 291211111=40,000 [A] 
Celkem: A=40,000 [B]</t>
  </si>
  <si>
    <t>23</t>
  </si>
  <si>
    <t>58344005</t>
  </si>
  <si>
    <t>kamenivo drcené hrubé frakce 32/63 třída BI OTP ČD</t>
  </si>
  <si>
    <t>286.506*2.0=573,012 [A]</t>
  </si>
  <si>
    <t>24</t>
  </si>
  <si>
    <t>5956213065</t>
  </si>
  <si>
    <t>Pražec betonový příčný vystrojený  užitý tv. SB 8 P</t>
  </si>
  <si>
    <t>Pražec betonový příčný vystrojený  užitý tv. SB 8 P (181 ks - využití materiálu investora)</t>
  </si>
  <si>
    <t>25</t>
  </si>
  <si>
    <t>5957201010</t>
  </si>
  <si>
    <t>Kolejnice užité tv. S49</t>
  </si>
  <si>
    <t>Kolejnice užité tv. S49 (252,828 m  - využití materiálu investora)</t>
  </si>
  <si>
    <t>dodávku užitých kolejnic  za zůstatkovou hodnotu zajistí zadavatel 
dovoz z dovozové vzdálenosti do 20 km je naceněn samostatně 
(151.414-25)*2 kolej v km 0,000-0,126414=252,828 [A]</t>
  </si>
  <si>
    <t>26</t>
  </si>
  <si>
    <t>5958128010</t>
  </si>
  <si>
    <t>Komplety ŽS 4 (šroub RS 1, matice M 24, podložka Fe6, svěrka ŽS4)</t>
  </si>
  <si>
    <t>27</t>
  </si>
  <si>
    <t>5958140000</t>
  </si>
  <si>
    <t>Podkladnice žebrová tv. S4</t>
  </si>
  <si>
    <t>28</t>
  </si>
  <si>
    <t>5958158005</t>
  </si>
  <si>
    <t>Podložka pryžová pod patu kolejnice S49  183/126/6</t>
  </si>
  <si>
    <t>29</t>
  </si>
  <si>
    <t>5958158070</t>
  </si>
  <si>
    <t>Podložka polyetylenová pod podkladnici 380/160/2 (S4, R4)</t>
  </si>
  <si>
    <t>30</t>
  </si>
  <si>
    <t>5958201010</t>
  </si>
  <si>
    <t>Kolejnicová spojka užitá tv. S 730 mm</t>
  </si>
  <si>
    <t>Kolejnicová spojka užitá tv. S 730 mm ( 16 ks  - využití materiálu investora)</t>
  </si>
  <si>
    <t>31</t>
  </si>
  <si>
    <t>5958228015</t>
  </si>
  <si>
    <t>Komplet užitý ŽS 4 (šroub RS 1, matice M 24, podložka Fe6, svěrka ŽS4)</t>
  </si>
  <si>
    <t>Komplet užitý ŽS 4 (šroub RS 1, matice M 24, podložka Fe6, svěrka ŽS4) - (364 ks - využití materiálu investora)</t>
  </si>
  <si>
    <t>32</t>
  </si>
  <si>
    <t>60811002</t>
  </si>
  <si>
    <t>pražec dřevěný příčný vystrojený dub 2600x260x150mm</t>
  </si>
  <si>
    <t>33</t>
  </si>
  <si>
    <t>69311199</t>
  </si>
  <si>
    <t>geotextilie netkaná separační, ochranná, filtrační, drenážní PES(70%)+PP(30%) 300g/m2</t>
  </si>
  <si>
    <t>20.2*4*0.5=40,400 [A]</t>
  </si>
  <si>
    <t>34</t>
  </si>
  <si>
    <t>R1</t>
  </si>
  <si>
    <t>Kompletní montáž L profilů na kolejnicová upevňovadla na PJD v objektu temperovaného stání</t>
  </si>
  <si>
    <t>Kompletní montáž L profilů na kolejnicová upevňovadla 
na PJD v hale temperovaného stání 
Položka obsahuje montáž: 
2x 20,2 m   L profilu rozměru 110x110x8 mm - kolejnicový žlábek 
2x20,2 m L profilu 100x100x8mm-ochrana vně kolejnice 
obalení upevňovadel geotextilií 
Položka neobsahuje: 
dodávku materiálu 
20.2=20,200 [A]</t>
  </si>
  <si>
    <t>783</t>
  </si>
  <si>
    <t>Dokončovací práce - nátěry</t>
  </si>
  <si>
    <t>35</t>
  </si>
  <si>
    <t>783009421</t>
  </si>
  <si>
    <t>Bezpečnostní šrafování rohových hran stěnových nebo podlahových</t>
  </si>
  <si>
    <t>bezpečností  nátěr hran rampy 
2*1.1=2,200 [A]</t>
  </si>
  <si>
    <t>1. Cenu -9421 lze použít pro nátěr schodišťových apod. hran, kdy celková šířka natírané plochy nepřesáhne 100 mm.</t>
  </si>
  <si>
    <t>Ostatní konstrukce a práce, bourání</t>
  </si>
  <si>
    <t>36</t>
  </si>
  <si>
    <t>40412026</t>
  </si>
  <si>
    <t>námezník betonový</t>
  </si>
  <si>
    <t>37</t>
  </si>
  <si>
    <t>921901521</t>
  </si>
  <si>
    <t>Úrovňové přejezdy pro zavazadlové a poštovní vozíky ve stanici z pražců délky přejezdu (kolmo na osu koleje) 2,5 m</t>
  </si>
  <si>
    <t>38</t>
  </si>
  <si>
    <t>921901561</t>
  </si>
  <si>
    <t>Demontáž přejezdů pro zavazadlové a poštovní vozíky ve stanici z pražců, délky přejezdu 2,5 m</t>
  </si>
  <si>
    <t>39</t>
  </si>
  <si>
    <t>926931111</t>
  </si>
  <si>
    <t>Montáž železničních návěstí umístěného ve stezce námezníku</t>
  </si>
  <si>
    <t>990</t>
  </si>
  <si>
    <t>Poplatky za likvidaci odpadů</t>
  </si>
  <si>
    <t>40</t>
  </si>
  <si>
    <t>R015150</t>
  </si>
  <si>
    <t>901</t>
  </si>
  <si>
    <t>POPLATKY ZA LIKVIDACI ODPADŮ NEKONTAMINOVANÝCH - 17 05 08 ŠTĚRK Z KOLEJIŠTĚ (ODPAD PO RECYKLACI) VČETNĚ DOPRAVY</t>
  </si>
  <si>
    <t>Evidenční položka. Neoceňovat v objektu SO/PS, položka se oceňuje pouze v objektu SO 90-90.</t>
  </si>
  <si>
    <t>332.74*2 viz. pol 512531111=665,480 [A] 
40*0.1*1.8 viz. pol 113107011=7,200 [B] 
Celkem: A+B=672,680 [C]</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</si>
  <si>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</si>
  <si>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41</t>
  </si>
  <si>
    <t>R015210</t>
  </si>
  <si>
    <t>POPLATKY ZA LIKVIDACŮ ODPADŮ NEKONTAMINOVANÝCH VČETNĚ DOPRAVY A VEŠKERÉ MANIPULACE - 17 01 01  ŽELEZNIČNÍ PRAŽCE BETONOVÉ</t>
  </si>
  <si>
    <t>22*1.52*0.3 bet. pražce z pol. 525040022=10,032 [A] 
40*0.25*0.375 poškozené panely z pol 113151111=3,750 [B] 
Celkem: A+B=13,782 [C]</t>
  </si>
  <si>
    <t>42</t>
  </si>
  <si>
    <t>R015250</t>
  </si>
  <si>
    <t>POPLATKY ZA LIKVIDACI ODPADŮ NEKONTAMINOVANÝCH - 17 02 03 PLASTY: POLYETYLÉNOVÉ PODLOŽKY (ŽEL. SVRŠEK), HDPE TRUBKY, KANALIZAČNÍ TRUBKY, VČETNĚ DOPRAVY</t>
  </si>
  <si>
    <t>150.25*1.52*2*0.00008 PE podložky  z pol. 525040022=0,037 [A]</t>
  </si>
  <si>
    <t>43</t>
  </si>
  <si>
    <t>R015260</t>
  </si>
  <si>
    <t>POPLATKY ZA LIKVIDACI ODPADŮ NEKONTAMINOVANÝCH - 07 02 99 PRYŽOVÉ PODLOŽKY (ŽEL. SVRŠEK), VČETNĚ DOPRAVY</t>
  </si>
  <si>
    <t>150.25*1.52*2*0.00018 pryž. podložky  z pol. 525040022=0,082 [A]</t>
  </si>
  <si>
    <t>44</t>
  </si>
  <si>
    <t>R015520</t>
  </si>
  <si>
    <t>POPLATKY ZA LIKVIDACI ODPADŮ NEBEZPEČNÝCH - 17 02 04* ŽELEZNIČNÍ PRAŽCE DŘEVĚNÉ, KŮLY A SLOUPY DŘEVĚNÉ, MOSTNICE - IMPREGNACE NEBEZPEČNÝMI LÁTKAMI, VČETNĚ DOPRAVY</t>
  </si>
  <si>
    <t>128*1.52*0.1úsek koleje v km 0,000-0,128=19,456 [A] 
1.952 viz. pol.921901561=1,952 [B] 
Celkem: A+B=21,408 [C]</t>
  </si>
  <si>
    <t>45</t>
  </si>
  <si>
    <t>R015810</t>
  </si>
  <si>
    <t>POPLATKY ZA LIKVIDACI ODPADŮ NEKONTAMINOVANÝCH - 17 04 05 - ŽELEZNÝ A OCELOVÝ ŠROT, VČETNĚ DOPRAVY</t>
  </si>
  <si>
    <t>150.25*2*0.04943 kolejnice=14,854 [A] 
150.25*1.52*2*0.00123 svěrkové komplety=0,562 [B] 
150.25*1.52*2*0.0085203 podkladnice=3,892 [C] 
150.25*2/25*0.0085203 spojky=0,102 [D] 
Celkem: A+B+C+D=19,410 [E]</t>
  </si>
  <si>
    <t>997</t>
  </si>
  <si>
    <t>Přesun sutě</t>
  </si>
  <si>
    <t>46</t>
  </si>
  <si>
    <t>997221571</t>
  </si>
  <si>
    <t>Vodorovná doprava vybouraných hmot  bez naložení, ale se složením a s hrubým urovnáním na vzdálenost do 1 km</t>
  </si>
  <si>
    <t>Doprava vybouraných konstrukcí k rozebrání do součástí 
42.555 viz. pol. 525321111=42,555 [A] 
7.775 viz. pol. 525341111=7,775 [B] 
Celkem: A+B=50,330 [C]</t>
  </si>
  <si>
    <t>1. Ceny nelze použít pro vodorovnou dopravu vybouraných hmot po železnici, po vodě nebo neobvyklými dopravními prostředky. 2. Je-li na dopravní dráze pro vodorovnou dopravu vybouraných hmot překážka, pro kterou je nutno vybourané hmoty překládat z jednoho dopravního prostředku na druhý, oceňuje se tato doprava v každém úseku samostatně.</t>
  </si>
  <si>
    <t>47</t>
  </si>
  <si>
    <t>997241511</t>
  </si>
  <si>
    <t>Doprava vybouraných hmot, konstrukcí nebo suti  vodorovné přemístění vybouraných hmot nebo konstrukcí, na vzdálenost do 7 km</t>
  </si>
  <si>
    <t>dovoz užitého materiálu ze skládky zhotovitele, dovoz. vzdálenost do 20 km: 
252.828*0.04943 viz. pol 5957201010=12,497 [A] 
182*0.32730viz pol. 5956213065=59,569 [B] 
0.123 viz. pol. 5958228015=0,123 [C] 
16*0.009170=0,147 [D] 
Celkem: A+B+C+D=72,336 [E]</t>
  </si>
  <si>
    <t>1. Ceny jsou určeny pro vodorovné přemístění jedním dopravním prostředkem nebo soupravou bez překládání na určenou skládku. 2. Ceny -1531 a -1539 lze použít i pro dopravu vyzískané hmoty z kolejového lože, nástupišť, drážních stezek apod. 3. Ceny -6111 a -6112 jsou určeny pro další nakládání nebo překládání na jakýkoliv dopravní prostředek. 4. Další vodorovné přemístění jiným dopravním prostředkem po provedeném překládání se oceňuje samostatně. 5. Délkou vzdálenosti vodorovného přemístění se rozumí délka dopravní trasy, kterou projekt stanovil jako nejhospodárnější pro dopravu silničními nebo kolejovými dopravními prostředky.</t>
  </si>
  <si>
    <t>48</t>
  </si>
  <si>
    <t>997241519</t>
  </si>
  <si>
    <t>Doprava vybouraných hmot, konstrukcí nebo suti  vodorovné přemístění vybouraných hmot nebo konstrukcí, na vzdálenost Příplatek k ceně za každých další i započat</t>
  </si>
  <si>
    <t>Doprava vybouraných hmot, konstrukcí nebo suti  vodorovné přemístění vybouraných hmot nebo konstrukcí, na vzdálenost Příplatek k ceně za každých další i započatý 1 km</t>
  </si>
  <si>
    <t>dovoz užitého materiálu ze skládky zhotovitele, dovoz. vzdálenost do 20 km: 
252.828*0.04943*13 viz. pol 5957201010=162,465 [A] 
182*0.32730*13viz pol. 5956213065=774,392 [B] 
0.123*13 viz. pol. 5958228015=1,599 [C] 
16*0.009170*13=1,907 [D] 
Celkem: A+B+C+D=940,363 [E]</t>
  </si>
  <si>
    <t>49</t>
  </si>
  <si>
    <t>997241528</t>
  </si>
  <si>
    <t>Doprava vybouraných hmot, konstrukcí nebo suti nakládání nebo překládání vybouraných hmot nebo konstrukcí</t>
  </si>
  <si>
    <t>naložení užitého materiálu ze skládky zhotovitele, dovoz. vzdálenost do 20 km: 
252.828*0.04943 viz. pol 5957201010=12,497 [A] 
182*0.32730viz pol. 5956213065=59,569 [B] 
0.123 viz. pol. 5958228015=0,123 [C] 
16*0.009170=0,147 [D] 
Celkem: A+B+C+D=72,336 [E]</t>
  </si>
  <si>
    <t>50</t>
  </si>
  <si>
    <t>998242011</t>
  </si>
  <si>
    <t>Přesun hmot pro železniční svršek drah kolejových  jakéhokoliv rozsahu dopravní vzdálenost do 5 000 m, o sklonu trati do 8 promile</t>
  </si>
  <si>
    <t>1. Pro použití cen je rozhodující maximální sklon trati, který se vyskytuje v objektu. 2. Ceny souboru cen 998 24-20 Přesun hmot pro železniční svršek lze použít i pro přemístění předmontovaných kolejových polí do vzdálenosti 5 000 m. 3. Cena 998 24-2099 Příplatek k ceně za každých dalších i započatých 1000 m nelze použít pro přemístění předmontovaných kolejových polí z montážních základen nebo z určených meziskládek; náklady na přemístění předmontovaných kolejových polí na vzdálenost větší než 5000 m se oceňují jako mimostaveništní doprava. 4. Cena 998 24-2100 Nakládání, skládání nebo překládání kolejových polí je určena pro meziskládku, určenou v odůvodněných případech v projektu organizace výstavby pouze s jedním použitím.</t>
  </si>
  <si>
    <t>VRN1</t>
  </si>
  <si>
    <t>Průzkumné, geodetické a projektové práce</t>
  </si>
  <si>
    <t>51</t>
  </si>
  <si>
    <t>012002000</t>
  </si>
  <si>
    <t>Geodetické práce</t>
  </si>
  <si>
    <t>SOUB</t>
  </si>
  <si>
    <t>1 vytýčení stavby před zahájením a ukončením stavby, práce během výstavby, po ukončení,=1,000 [A]</t>
  </si>
  <si>
    <t>VRN4</t>
  </si>
  <si>
    <t>Inženýrská činnost</t>
  </si>
  <si>
    <t>52</t>
  </si>
  <si>
    <t>043002000</t>
  </si>
  <si>
    <t>Zkoušky a ostatní měření</t>
  </si>
  <si>
    <t>1 zkoušky pláně, defektoskop. kolejnic, ostatní=1,000 [A]</t>
  </si>
  <si>
    <t>53</t>
  </si>
  <si>
    <t>04300200R</t>
  </si>
  <si>
    <t>Zajištění geometrické polohy koleje</t>
  </si>
  <si>
    <t>vztažení prostorové polohy koleje  k zajišťovacím značkám. 
dle SŽDC S3, díl III v aktuálním znění 
1 =1,000 [A]</t>
  </si>
  <si>
    <t>SO 01-31-01</t>
  </si>
  <si>
    <t>Odvod dešťových vod</t>
  </si>
  <si>
    <t>87</t>
  </si>
  <si>
    <t>132200010RAB</t>
  </si>
  <si>
    <t>Hloubení nezapaž. rýh šířky do 60 cm v hornině 1-4</t>
  </si>
  <si>
    <t>151201102R00</t>
  </si>
  <si>
    <t>Pažení a rozepření stěn rýh - zátažné - hl. do 4 m</t>
  </si>
  <si>
    <t>151201112R00</t>
  </si>
  <si>
    <t>Odstranění pažení stěn rýh - zátažné - hl. do 4 m</t>
  </si>
  <si>
    <t>174101101R00</t>
  </si>
  <si>
    <t>Zásyp jam, rýh, šachet se zhutněním</t>
  </si>
  <si>
    <t>175100020RAB</t>
  </si>
  <si>
    <t>Obsyp potrubí štěrkopískem</t>
  </si>
  <si>
    <t>199000002R00</t>
  </si>
  <si>
    <t>Poplatek za skládku horniny 1- 4</t>
  </si>
  <si>
    <t>28614520</t>
  </si>
  <si>
    <t>Trubka kanalizační PVC-KG SN 12  DN 125 (vč. tvarovek)</t>
  </si>
  <si>
    <t>BM</t>
  </si>
  <si>
    <t>28614523</t>
  </si>
  <si>
    <t>Trubka kanalizační PVC-KG SN 12  DN 160 (vč. tvarovek)</t>
  </si>
  <si>
    <t>286971042s</t>
  </si>
  <si>
    <t>Montáž revizních šachet z plastu</t>
  </si>
  <si>
    <t>SOUBOR</t>
  </si>
  <si>
    <t>286971507</t>
  </si>
  <si>
    <t>Dno šachtové 425/160mm spojná T pro potrubí KG</t>
  </si>
  <si>
    <t>286971513</t>
  </si>
  <si>
    <t>Dno šachtové 425/160mm 30°pro potrubí KG</t>
  </si>
  <si>
    <t>28697154</t>
  </si>
  <si>
    <t>Roura šachtová korugovaná  bez hrdla 400/2000 mm</t>
  </si>
  <si>
    <t>28697160</t>
  </si>
  <si>
    <t>Těsnění pro teleskop a beton. prstenec DN=425 mm</t>
  </si>
  <si>
    <t>28697166</t>
  </si>
  <si>
    <t>Adaptér teleskopický PP 425</t>
  </si>
  <si>
    <t>28697455</t>
  </si>
  <si>
    <t>Poklop litinový 425 40t D400</t>
  </si>
  <si>
    <t>422836351321</t>
  </si>
  <si>
    <t>Napojení na stávající kanaizaci (vč. materiálu)</t>
  </si>
  <si>
    <t>42283635d1321</t>
  </si>
  <si>
    <t>Geodetické práce pro zameření</t>
  </si>
  <si>
    <t>55162518.A</t>
  </si>
  <si>
    <t>Lapač střešních splavenin DN 110/125, včetně montáže</t>
  </si>
  <si>
    <t>721290112R00</t>
  </si>
  <si>
    <t>Zkouška těsnosti kanalizace vodou do DN 300</t>
  </si>
  <si>
    <t>871313121R00</t>
  </si>
  <si>
    <t>Montáž trub z plastu, gumový kroužek, DN 125 (vč. tvarovek)</t>
  </si>
  <si>
    <t>871353121R00</t>
  </si>
  <si>
    <t>Montáž trub z plastu, gumový kroužek, DN 160 (vč. tvarovek)</t>
  </si>
  <si>
    <t>899711122R00</t>
  </si>
  <si>
    <t>Fólie výstražná z PVC šedá, šířka 30 cm</t>
  </si>
  <si>
    <t>90</t>
  </si>
  <si>
    <t>Ostatní</t>
  </si>
  <si>
    <t>9044R0154</t>
  </si>
  <si>
    <t>Doprava materiálu na stavbu</t>
  </si>
  <si>
    <t>SO 01-32-01</t>
  </si>
  <si>
    <t>Přeložka areálového vodovodu SŽ</t>
  </si>
  <si>
    <t>89</t>
  </si>
  <si>
    <t>Přeložka aréálového vodovodu SŽ</t>
  </si>
  <si>
    <t>Hloubení zapaž. rýh šířky do 80 cm v hornině 1-4</t>
  </si>
  <si>
    <t>151201101R00</t>
  </si>
  <si>
    <t>Pažení a rozepření stěn rýh - zátažné - hl. do 2 m</t>
  </si>
  <si>
    <t>151201111R00</t>
  </si>
  <si>
    <t>Odstranění pažení stěn rýh - zátažné - hl. do 2 m</t>
  </si>
  <si>
    <t>286134604</t>
  </si>
  <si>
    <t>Trubka vodovodní PE RC SDR 11  63x5,8 mm (včetně elektro tvarovek)</t>
  </si>
  <si>
    <t>Napojení na stávající vodovodní přivadeč  pomocí přirubové spojky D63 (včetně potřebných prací kolem odstavení vodovodu)</t>
  </si>
  <si>
    <t>722290218R00</t>
  </si>
  <si>
    <t>Zkouška tlaku potrubí přírub.nebo hrdlového DN 300</t>
  </si>
  <si>
    <t>722290237R00</t>
  </si>
  <si>
    <t>Proplach a dezinfekce vodovod.potrubí DN 300</t>
  </si>
  <si>
    <t>871211121T00</t>
  </si>
  <si>
    <t>Montáž trubky polyetylenové ve výkopu d 63 mm</t>
  </si>
  <si>
    <t>899721112R00</t>
  </si>
  <si>
    <t>Fólie výstražná z PVC bílá, šířka 30 cm</t>
  </si>
  <si>
    <t>899731112R00</t>
  </si>
  <si>
    <t>Vodič signalizační CYY 2,5 mm2</t>
  </si>
  <si>
    <t>9044  R0154</t>
  </si>
  <si>
    <t>9044  R01547</t>
  </si>
  <si>
    <t>Demontáž potrubí od stávajcího potrubí, odvoz materiálu na skládku, včetně vykopových prací</t>
  </si>
  <si>
    <t>R015113</t>
  </si>
  <si>
    <t>POPLATKY ZA LIKVIDACI ODPADŮ NEKONTAMINOVANÝCH - 17 05 04 VYTĚŽENÉ ZEMINY A HORNINY - III. TŘÍDA TĚŽITELNOSTI VČETNĚ DOPRAVY</t>
  </si>
  <si>
    <t>SO 01-32-02</t>
  </si>
  <si>
    <t>Přeložka areálového vodovodu ČD</t>
  </si>
  <si>
    <t>Tvárná litina s pryžovými spojy DN100 (včetně  tvarovek)</t>
  </si>
  <si>
    <t>Napojení na stávající vodovodní přivadeč  pomocí přirubové spojky DN100 (včetně potřebných prací kolem odstavení vodovodu)</t>
  </si>
  <si>
    <t>870100012R00</t>
  </si>
  <si>
    <t>Montáž potrubí litinového potrubí  ve výkopu, DN 100</t>
  </si>
  <si>
    <t>Objekt:</t>
  </si>
  <si>
    <t>SO 01-73-01</t>
  </si>
  <si>
    <t>Stavební část</t>
  </si>
  <si>
    <t>O1</t>
  </si>
  <si>
    <t>SO 01-73-01.01</t>
  </si>
  <si>
    <t>Temperované stání, Architektonicko-stavební řešení</t>
  </si>
  <si>
    <t>O2</t>
  </si>
  <si>
    <t>01.1</t>
  </si>
  <si>
    <t>Bourací práce</t>
  </si>
  <si>
    <t>113107330</t>
  </si>
  <si>
    <t>Odstranění podkladu z betonu prostého tl do 100 mm strojně pl do 50 m2</t>
  </si>
  <si>
    <t>Odstranění podkladů nebo krytů strojně plochy jednotlivě do 50 m2 s přemístěním hmot na skládku na vzdálenost do 3 m nebo s naložením na dopravní prostředek z betonu prostého, o tl. vrstvy do 100 mm</t>
  </si>
  <si>
    <t>Odstranění betonového plochy tl. 100 mm (pl) 
25.00=25,000 [A] 
Celkem: A=25,000 [B]</t>
  </si>
  <si>
    <t>961031511</t>
  </si>
  <si>
    <t>Bourání základového zdiva z tvárnic ztraceného bednění včetně výplně z betonu</t>
  </si>
  <si>
    <t>Bourání základového zdiva z tvárnic ztraceného bednění včetně výplně z betonu a výztuže</t>
  </si>
  <si>
    <t>Odstranění betonové zdi z tvarovek pro ztracené bednění (dl * š * v) 
(30.00)*0.40*2.20=26,400 [A] 
Celkem: A=26,400 [B]</t>
  </si>
  <si>
    <t>962022391</t>
  </si>
  <si>
    <t>Bourání zdiva nadzákladového kamenného na MV nebo MVC přes 1 m3</t>
  </si>
  <si>
    <t>Bourání zdiva nadzákladového kamenného na maltu vápennou nebo vápenocementovou, objemu přes 1 m3</t>
  </si>
  <si>
    <t>Odstranění opěrné zdi z kamene (dl * š * v) 
(30.00)*0.40*2.20=26,400 [A] 
Celkem: A=26,400 [B]</t>
  </si>
  <si>
    <t>R015120</t>
  </si>
  <si>
    <t>POPLATKY ZA LIKVIDACI ODPADŮ NEKONTAMINOVANÝCH - 17 01 07 STAVEBNÍ A DEMOLIČNÍ SUŤ VČETNĚ DOPRAVY</t>
  </si>
  <si>
    <t>997002611</t>
  </si>
  <si>
    <t>Nakládání suti a vybouraných hmot</t>
  </si>
  <si>
    <t>Nakládání suti a vybouraných hmot na dopravní prostředek  pro vodorovné přemístění</t>
  </si>
  <si>
    <t>997006002</t>
  </si>
  <si>
    <t>Třídění stavebního odpadu na jednotlivé druhy</t>
  </si>
  <si>
    <t>Úprava stavebního odpadu třídění na jednotlivé druhy</t>
  </si>
  <si>
    <t>997013111</t>
  </si>
  <si>
    <t>Vnitrostaveništní doprava suti a vybouraných hmot pro budovy v do 6 m s použitím mechanizace</t>
  </si>
  <si>
    <t>Vnitrostaveništní doprava suti a vybouraných hmot  vodorovně do 50 m svisle s použitím mechanizace pro budovy a haly výšky do 6 m</t>
  </si>
  <si>
    <t>997013219</t>
  </si>
  <si>
    <t>Příplatek k vnitrostaveništní dopravě suti a vybouraných hmot za zvětšenou dopravu suti ZKD 10 m</t>
  </si>
  <si>
    <t>Vnitrostaveništní doprava suti a vybouraných hmot  vodorovně do 50 m Příplatek k cenám -3111 až -3217 za zvětšenou vodorovnou dopravu přes vymezenou dopravní vzdálenost za každých dalších i započatých 10 m</t>
  </si>
  <si>
    <t>01.2</t>
  </si>
  <si>
    <t>Nový stav</t>
  </si>
  <si>
    <t>Rozebrání zpevněných ploch ze silničních dílců</t>
  </si>
  <si>
    <t>Pilotovací plošina - panely (pl) 
(12)=12,000 [A] 
Celkem: A=12,000 [B]</t>
  </si>
  <si>
    <t>122451105</t>
  </si>
  <si>
    <t>Odkopávky a prokopávky nezapažené v hornině třídy těžitelnosti II skupiny 5 objem do 1000 m3 strojně</t>
  </si>
  <si>
    <t>Odkopávky a prokopávky nezapažené strojně v hornině třídy těžitelnosti II skupiny 5 přes 500 do 1 000 m3</t>
  </si>
  <si>
    <t>Zemní práce - odkopávky (předpokládaný obj) 
570.00=570,000 [A] 
Celkem: A=570,000 [B]</t>
  </si>
  <si>
    <t>167151102</t>
  </si>
  <si>
    <t>Nakládání výkopku z hornin třídy těžitelnosti II skupiny 4 a 5 do 100 m3</t>
  </si>
  <si>
    <t>Nakládání, skládání a překládání neulehlého výkopku nebo sypaniny strojně nakládání, množství do 100 m3, z horniny třídy těžitelnosti II, skupiny 4 a 5</t>
  </si>
  <si>
    <t>Zemní práce - nakládání (obj) 
vývrtek 
(126)*(3.14159265359*0.20*0.20)=15,834 [A] 
Mezisoučet: A=15,834 [B] 
Celkem: A=15,834 [C]</t>
  </si>
  <si>
    <t>181951114</t>
  </si>
  <si>
    <t>Úprava pláně v hornině třídy těžitelnosti II skupiny 4 a 5 se zhutněním strojně</t>
  </si>
  <si>
    <t>Úprava pláně vyrovnáním výškových rozdílů strojně v hornině třídy těžitelnosti II, skupiny 4 a 5 se zhutněním</t>
  </si>
  <si>
    <t>Zemní práce - úprava pláně včetně zhutnění (pl) 
155.00=155,000 [A] 
Celkem: A=155,000 [B]</t>
  </si>
  <si>
    <t>226211216</t>
  </si>
  <si>
    <t>Vrty velkoprofilové svislé zapažené D přes 400 do 450 mm hl od 0 do 10 m hornina VI</t>
  </si>
  <si>
    <t>Velkoprofilové vrty náběrovým vrtáním svislé zapažené  ocelovými pažnicemi průměru přes 400 do 450 mm, v hl od 0 do 10 m v hornině tř. VI</t>
  </si>
  <si>
    <t>Piloty - vývrt (dl * p) 
(6.00)*21=126,000 [A] 
Celkem: A=126,000 [B]</t>
  </si>
  <si>
    <t>231212111</t>
  </si>
  <si>
    <t>Zřízení pilot svislých zapažených D přes 245 do 450 mm hl od 0 do 10 m s vytažením pažnic z betonu železového</t>
  </si>
  <si>
    <t>Zřízení výplně pilot zapažených s vytažením pažnic z vrtu  svislých z betonu železového, v hl od 0 do 10 m, při průměru piloty přes 245 do 450 mm</t>
  </si>
  <si>
    <t>Piloty (dl) 
(126)=126,000 [A] 
Celkem: A=126,000 [B]</t>
  </si>
  <si>
    <t>231611114</t>
  </si>
  <si>
    <t>Výztuž pilot betonovaných do země ocel z betonářské oceli 10 505</t>
  </si>
  <si>
    <t>Výztuž pilot betonovaných do země  z oceli 10 505 (R)</t>
  </si>
  <si>
    <t>Piloty - výztuž (obj * m) (m = 25,00 kg/m3) 
(126)*(3.14159265359*0.20*0.20)*25/1000=0,396 [A] 
Celkem: A=0,396 [B]</t>
  </si>
  <si>
    <t>239111111</t>
  </si>
  <si>
    <t>Odbourání vrchní části znehodnocené výplně pilot D piloty přes 245 do 450 mm</t>
  </si>
  <si>
    <t>Odbourání vrchní znehodnocené části výplně betonových pilot  při průměru piloty přes 245 do 450 mm</t>
  </si>
  <si>
    <t>Piloty - úprava zhlaví (dl * p) 
(0.20)*21=4,200 [A] 
Celkem: A=4,200 [B]</t>
  </si>
  <si>
    <t>271542211</t>
  </si>
  <si>
    <t>Podsyp pod základové konstrukce se zhutněním z netříděné štěrkodrtě</t>
  </si>
  <si>
    <t>Podsyp pod základové konstrukce se zhutněním a urovnáním povrchu ze štěrkodrtě netříděné</t>
  </si>
  <si>
    <t>Základy - podsyp pod základové konstrukce, zásyp - štěrkový podsyp frakce 0-64 mm (předpokládaný obj) 
270.00=270,000 [A] 
Celkem: A=270,000 [B]</t>
  </si>
  <si>
    <t>273313511</t>
  </si>
  <si>
    <t>Základové desky z betonu tř. C 12/15</t>
  </si>
  <si>
    <t>Základy z betonu prostého desky z betonu kamenem neprokládaného tř. C 12/15</t>
  </si>
  <si>
    <t>Základy - podkladní beton tl. 100 mm (předpokládaný obj) 
17.00=17,000 [A] 
Celkem: A=17,000 [B]</t>
  </si>
  <si>
    <t>273321411</t>
  </si>
  <si>
    <t>Základové desky ze ŽB bez zvýšených nároků na prostředí tř. C 20/25</t>
  </si>
  <si>
    <t>Základy z betonu železového (bez výztuže) desky z betonu bez zvláštních nároků na prostředí tř. C 20/25</t>
  </si>
  <si>
    <t>Základy - železobetonová deska tl. 250 mm - záchytná jímka pro provozní kapaliny z SHV (předpokládaný obj) 
15.00=15,000 [A] 
Mezisoučet: A=15,000 [B] 
= 
Základy - železobetonová deska tl. 180 mm (předpokládaný obj) 
21.00=21,000 [D] 
Mezisoučet: C+D= 
= 
Dobetonávka kolem kolejnic po jejich osazení (dl * š * v * p stran) 
(19.56)*0.50*0.18*2=3,521 [G] 
Mezisoučet: F+G= 
= 
Celkem: A+C+D+F+G+I=</t>
  </si>
  <si>
    <t>273351121</t>
  </si>
  <si>
    <t>Zřízení bednění základových desek</t>
  </si>
  <si>
    <t>Bednění základů desek zřízení</t>
  </si>
  <si>
    <t>Základy - železobetonová deska tl. 250 mm - bednění (předpokládaná pl) 
16.00=16,000 [A] 
Mezisoučet: A=16,000 [B] 
= 
Základy - železobetonová deska tl. 180 mm - bednění (předpokládaná pl) 
5.00=5,000 [D] 
Mezisoučet: C+D= 
= 
Celkem: A+C+D+F=</t>
  </si>
  <si>
    <t>273351122</t>
  </si>
  <si>
    <t>Odstranění bednění základových desek</t>
  </si>
  <si>
    <t>Bednění základů desek odstranění</t>
  </si>
  <si>
    <t>273361821</t>
  </si>
  <si>
    <t>Výztuž základových desek betonářskou ocelí 10 505 (R)</t>
  </si>
  <si>
    <t>Výztuž základů desek z betonářské oceli 10 505 (R) nebo BSt 500</t>
  </si>
  <si>
    <t>Základy - železobetonová deska tl. 180 a 250 mm - výztuž (obj * m) (m = 40,00 kg/m3) 
(15)*(40.00/1000)=0,600 [A] 
(21)*(40.00/1000)=0,840 [B] 
Celkem: A+B=1,440 [C]</t>
  </si>
  <si>
    <t>273362024</t>
  </si>
  <si>
    <t>Výztuž základových desek z kompozitních sítí D drátu 8 mm velikost ok 150 x 150 mm</t>
  </si>
  <si>
    <t>Výztuž základů z kompozitních sítí desek průměr prutu 8 mm, velikost ok 150 x 150 mm</t>
  </si>
  <si>
    <t>Základy - železobetonová deska tl. 180 a 250 mm (předpokládaná pl) 
175.00=175,000 [A] 
Celkem: A=175,000 [B]</t>
  </si>
  <si>
    <t>275313511</t>
  </si>
  <si>
    <t>Základové patky z betonu tř. C 12/15</t>
  </si>
  <si>
    <t>Základy z betonu prostého patky a bloky z betonu kamenem neprokládaného tř. C 12/15</t>
  </si>
  <si>
    <t>Základy - podkladní beton pod základové patky (dl * š * v * p) 
(1.20*1.80)*0.10*6=1,296 [A] 
( 1.20*2.10)*0.10*4=1,008 [B] 
(1.50*2.55)*0.10*1=0,383 [C] 
(1.20*0.30)*0.10*1=0,036 [D] 
Mezisoučet: A+B+C+D=2,723 [E] 
= 
Základy - podkladní beton pod základové patky pod prefabrikované opěrné stěny (pl * v * p) 
opěrná stěna P/1 (5.87)*0.10*1=0,587 [G] 
opěrná stěna P/2 (0.80)*0.10*1=0,080 [H] 
Mezisoučet: F+G+H= 
= 
Celkem: A+B+C+D+F+G+H+J=</t>
  </si>
  <si>
    <t>275321411</t>
  </si>
  <si>
    <t>Základové patky ze ŽB bez zvýšených nároků na prostředí tř. C 20/25</t>
  </si>
  <si>
    <t>Základy z betonu železového (bez výztuže) patky z betonu bez zvláštních nároků na prostředí tř. C 20/25</t>
  </si>
  <si>
    <t>Základy - základové patky (dl * š * v * p) 
(1.20*1.80)*0.60*6=7,776 [A] 
( 1.20*2.10)*0.60*4=6,048 [B] 
(1.50*2.55)*0.60*1=2,295 [C] 
(1.20*0.30)*0.60*1=0,216 [D] 
Mezisoučet: A+B+C+D=16,335 [E] 
= 
Základy - základové patky pod prefabrikované opěrné stěny (pl * v * p) 
opěrná stěna P/1 (5.87)*0.60*1=3,522 [G] 
opěrná stěna P/2 (0.80)*0.60*1=0,480 [H] 
Mezisoučet: F+G+H= 
= 
Celkem: A+B+C+D+F+G+H+J=</t>
  </si>
  <si>
    <t>275351121</t>
  </si>
  <si>
    <t>Zřízení bednění základových patek</t>
  </si>
  <si>
    <t>Bednění základů patek zřízení</t>
  </si>
  <si>
    <t>Základy - základové patky - bednění (dl * v * p) 
(1.20*2+1.80*2)*(0.10+0.60)*6=25,200 [A] 
( 1.20*2+2.10*2)*(0.10+0.60)*3=13,860 [B] 
(12.98)*(0.10+0.60)*1=9,086 [C] 
Mezisoučet: A+B+C=48,146 [D] 
= 
Základy - základové patky pod prefabrikované opěrné stěny - bednění (dl * v * p) 
opěrná stěna P/1 (13.74)*(0.10+0.60)*1=9,618 [F] 
opěrná stěna P/2 (6.87)*(0.10+0.60)*1=4,809 [G] 
Mezisoučet: E+F+G= 
= 
Celkem: A+B+C+E+F+G+I=</t>
  </si>
  <si>
    <t>275351122</t>
  </si>
  <si>
    <t>Odstranění bednění základových patek</t>
  </si>
  <si>
    <t>Bednění základů patek odstranění</t>
  </si>
  <si>
    <t>275361821</t>
  </si>
  <si>
    <t>Výztuž základových patek betonářskou ocelí 10 505 (R)</t>
  </si>
  <si>
    <t>Výztuž základů patek z betonářské oceli 10 505 (R)</t>
  </si>
  <si>
    <t>Základy - základové patky - výztuž (obj * m) (m = 70,00 kg/m3) 
(20.337)*(70.00/1000)=1,424 [A] 
Celkem: A=1,424 [B]</t>
  </si>
  <si>
    <t>279321346</t>
  </si>
  <si>
    <t>Základová zeď ze ŽB bez zvýšených nároků na prostředí tř. C 20/25 bez výztuže</t>
  </si>
  <si>
    <t>Základové zdi z betonu železového (bez výztuže)  bez zvláštních nároků na prostředí tř. C 20/25</t>
  </si>
  <si>
    <t>Základy - ŽB zarážedlo (dl * š * v) 
(0.68*2.55)*2.00=3,468 [A] 
Celkem: A=3,468 [B]</t>
  </si>
  <si>
    <t>279351121</t>
  </si>
  <si>
    <t>Zřízení oboustranného bednění základových zdí</t>
  </si>
  <si>
    <t>Bednění základových zdí rovné oboustranné za každou stranu zřízení</t>
  </si>
  <si>
    <t>Základy - ŽB zarážedlo - bednění (dl * v) 
(0.68*2+2.55*2)*2.00=12,920 [A] 
Celkem: A=12,920 [B]</t>
  </si>
  <si>
    <t>279351122</t>
  </si>
  <si>
    <t>Odstranění oboustranného bednění základových zdí</t>
  </si>
  <si>
    <t>Bednění základových zdí rovné oboustranné za každou stranu odstranění</t>
  </si>
  <si>
    <t>279361821</t>
  </si>
  <si>
    <t>Výztuž základových zdí nosných betonářskou ocelí 10 505</t>
  </si>
  <si>
    <t>Výztuž základových zdí nosných  svislých nebo odkloněných od svislice, rovinných nebo oblých, deskových nebo žebrových, včetně výztuže jejich žeber z betonářské oceli 10 505 (R) nebo BSt 500</t>
  </si>
  <si>
    <t>Základy - ŽB zarážedlo - výztuž (m) 
785.00/1000=0,785 [A] 
Celkem: A=0,785 [B]</t>
  </si>
  <si>
    <t>Zřízení plochy ze silničních panelů do lože tl 50 mm z kameniva</t>
  </si>
  <si>
    <t>Pilotovací plošina (pl) 
12.00=12,000 [A] 
Celkem: A=12,000 [B]</t>
  </si>
  <si>
    <t>58932910</t>
  </si>
  <si>
    <t>beton C 20/25 X0XC2 kamenivo frakce 0/22</t>
  </si>
  <si>
    <t>Piloty (dl * průměr) 
(126)*(3.14159265359*0.20*0.20)=15,834 [A] 
Celkem: A=15,834 [B] 
B * 1.1Koeficient množství=17,417 [C]</t>
  </si>
  <si>
    <t>59381338</t>
  </si>
  <si>
    <t>panel silniční 3,00x2,00x0,215m</t>
  </si>
  <si>
    <t>Svislé a kompletní konstrukce</t>
  </si>
  <si>
    <t>3421511X1</t>
  </si>
  <si>
    <t>Montáž opláštění stěn ocelové konstrukce  ze sendvičových panelů šroubovaných, výšky budovy přes 6 do 12 m vč. lemování otvorů a ukončujícího lemování (dle PD)</t>
  </si>
  <si>
    <t>Obvodový plášť - sendvičový plášť tl. 150 mm (pl) - otvory (š * v) 
pohled jižní  
(35.87)=35,870 [A] 
pohled severní  
(35.87)=35,870 [B] 
-((0.90*0.65)+(3.60*3.00))=-11,385 [C] 
pohled východní  
(100.20)=100,200 [D] 
-((1.30*1.81)+(20.00*1.15))=-25,353 [E] 
pohled západní  
(115.83)=115,830 [F] 
-(20.00*1.15)=-23,000 [G] 
Celkem: A+B+C+D+E+F+G=228,032 [H]</t>
  </si>
  <si>
    <t>3-X1</t>
  </si>
  <si>
    <t>D+M soklové sendvičové prefabrikované panely tl. 360 mm s vloženou tepelnou izolací tl. 100 mm vč. kotvících a spojovacích prvků, příslušentví a povrchové úprav</t>
  </si>
  <si>
    <t>D+M soklové sendvičové prefabrikované panely tl. 360 mm s vloženou tepelnou izolací tl. 100 mm vč. kotvících a spojovacích prvků, příslušentví a povrchové úpravy (dle PD)</t>
  </si>
  <si>
    <t>Soklový ŽB prefabrikovaný panel, sendvičový s vloženou izolací tl. 100 mm (dl * v) - otvory (š * v) 
pohled jižní  
(7.15)*2.00=14,300 [A] 
pohled severní  
(7.15)*2.00=14,300 [B] 
-((0.90*1.50)+(3.60*1.50))=-6,750 [C] 
pohled východní  
(21.48)*2.00=42,960 [D] 
-(1.30*0.34)=-0,442 [E] 
pohled západní  
(21.48)*2.00=42,960 [F] 
Celkem: A+B+C+D+E+F=107,328 [G]</t>
  </si>
  <si>
    <t>55324700</t>
  </si>
  <si>
    <t>panel sendvičový stěnový vnější, izolace PIR, viditelné kotvení, U 0,15W/m2K, modulová/celková š 1100/1120mm tl 150mm</t>
  </si>
  <si>
    <t>Zastřešení</t>
  </si>
  <si>
    <t>444151112</t>
  </si>
  <si>
    <t>Montáž krytiny ocelových střech ze sendvičových panelů šroubovaných budov v přes 6 do 12 m</t>
  </si>
  <si>
    <t>Montáž krytiny střech ocelových konstrukcí  ze sendvičových panelů šroubovaných, výšky budovy přes 6 do 12 m</t>
  </si>
  <si>
    <t>Střešní plášť - skladba: R1 - sendvičový plášť tl. 150 mm - sklon střechy 10° (pl) 
157.87=157,870 [A] 
Celkem: A=157,870 [B]</t>
  </si>
  <si>
    <t>55324700.X1</t>
  </si>
  <si>
    <t>panel sendvičový střešní, izolace PIR, viditelné kotvení, U 0,15W/m2K, modulová/celková š 1100/1120mm tl 150mm (dle PD)</t>
  </si>
  <si>
    <t>62</t>
  </si>
  <si>
    <t>Úprava povrchů vnějších</t>
  </si>
  <si>
    <t>622142001</t>
  </si>
  <si>
    <t>Potažení vnějších stěn sklovláknitým pletivem vtlačeným do tenkovrstvé hmoty</t>
  </si>
  <si>
    <t>Potažení vnějších ploch pletivem  v ploše nebo pruzích, na plném podkladu sklovláknitým vtlačením do tmelu stěn</t>
  </si>
  <si>
    <t>Souvrství fasády - soklová část v místě zarážedla - perlinka (dl * v) 
(2.55)*0.49=1,250 [A] 
Celkem: A=1,250 [B]</t>
  </si>
  <si>
    <t>622151001</t>
  </si>
  <si>
    <t>Penetrační akrylátový nátěr vnějších pastovitých tenkovrstvých omítek stěn</t>
  </si>
  <si>
    <t>Penetrační nátěr vnějších pastovitých tenkovrstvých omítek akrylátový univerzální stěn</t>
  </si>
  <si>
    <t>Souvrství fasády - soklová část v místě zarážedla - penetrační nátěr (dl * v) 
(2.55)*0.34=0,867 [A] 
Celkem: A=0,867 [B]</t>
  </si>
  <si>
    <t>622511022</t>
  </si>
  <si>
    <t>Tenkovrstvá akrylátová zatíraná omítka zrnitost 2,0 mm vnějších stěn</t>
  </si>
  <si>
    <t>Omítka tenkovrstvá akrylátová vnějších ploch  probarvená bez penetrace zatíraná (škrábaná), zrnitost 2,0 mm stěn</t>
  </si>
  <si>
    <t>Souvrství fasády - soklová část v místě zarážedla - soklová fasádní omítka (dl * v) 
(2.55)*0.34=0,867 [A] 
Celkem: A=0,867 [B]</t>
  </si>
  <si>
    <t>63</t>
  </si>
  <si>
    <t>Podlahy a podlahové konstrukce</t>
  </si>
  <si>
    <t>633121112</t>
  </si>
  <si>
    <t>Povrchová úprava průmyslových podlah pro střední provoz vsypovou směsí s příměsí korundu tl 3 mm</t>
  </si>
  <si>
    <t>Povrchová úprava vsypovou směsí průmyslových betonových podlah  středně těžký provoz s přísadou korundu, tl. 3 mm</t>
  </si>
  <si>
    <t>Souvrství podlahy - skladba: F1 - vsyp C3 (pl) 
115.00=115,000 [A] 
Celkem: A=115,000 [B]</t>
  </si>
  <si>
    <t>637211112</t>
  </si>
  <si>
    <t>Okapový chodník z betonových dlaždic tl 60 mm na MC 10</t>
  </si>
  <si>
    <t>Okapový chodník z dlaždic  betonových se zalitím spár cementovou maltou do cementové malty MC-10, tl. dlaždic 60 mm</t>
  </si>
  <si>
    <t>Okapový chodník z betonových dlaždy (dl * š) 
(57.26-0.90-0.90-3.60)*0.40=20,744 [A] 
Celkem: A=20,744 [B]</t>
  </si>
  <si>
    <t>637311121</t>
  </si>
  <si>
    <t>Okapový chodník z betonových chodníkových obrubníků ležatých lože beton</t>
  </si>
  <si>
    <t>Okapový chodník z obrubníků betonových chodníkových, se zalitím spár cementovou maltou do lože z betonu prostého, z obrubníků ležatých</t>
  </si>
  <si>
    <t>Okapový chodník - obruník (dl) 
(57.26-0.90-0.90-3.60)=51,860 [A] 
Celkem: A=51,860 [B]</t>
  </si>
  <si>
    <t>64</t>
  </si>
  <si>
    <t>Osazování výplní otvorů</t>
  </si>
  <si>
    <t>64000O1</t>
  </si>
  <si>
    <t>D+M O1 prosvětlovací pás z komůrkového polykarbonátu tl. 40 mm v systémovém hliníkovém rámu, 20000x1150 mm vč. kotvících a spojovacích prvků, příslušenství a po</t>
  </si>
  <si>
    <t>D+M O1 prosvětlovací pás z komůrkového polykarbonátu tl. 40 mm v systémovém hliníkovém rámu, 20000x1150 mm vč. kotvících a spojovacích prvků, příslušenství a povrchové úpravy (dle PD)</t>
  </si>
  <si>
    <t>64000VD1</t>
  </si>
  <si>
    <t>D+M VD1 jednokřídlé kovové dveře, hladké, zateplené, 800x2100 mm vč. kotvících a spojovacích prvků, kování, příslušenství, doplňků a povrchové úpravy (dle PD)</t>
  </si>
  <si>
    <t>64000VD2</t>
  </si>
  <si>
    <t>D+M VD2 jednokřídlé kovové dveře, hladké, zateplené, 1200x2100 mm vč. kotvících a spojovacích prvků, kování, příslušenství, doplňků a povrchové úpravy (dle PD)</t>
  </si>
  <si>
    <t>711</t>
  </si>
  <si>
    <t>Izolace proti vodě, vlhkosti a plynům</t>
  </si>
  <si>
    <t>11163153</t>
  </si>
  <si>
    <t>emulze asfaltová penetrační</t>
  </si>
  <si>
    <t>litr</t>
  </si>
  <si>
    <t>62853004</t>
  </si>
  <si>
    <t>pás asfaltový natavitelný modifikovaný SBS tl 4,0mm s vložkou ze skleněné tkaniny a spalitelnou PE fólií nebo jemnozrnným minerálním posypem na horním povrchu</t>
  </si>
  <si>
    <t>711111001</t>
  </si>
  <si>
    <t>Provedení izolace proti zemní vlhkosti vodorovné za studena nátěrem penetračním</t>
  </si>
  <si>
    <t>Provedení izolace proti zemní vlhkosti natěradly a tmely za studena  na ploše vodorovné V nátěrem penetračním</t>
  </si>
  <si>
    <t>Izolace proti zemní vlhkosti - skladba: F1 - penetrační nátěr - vodorovná (pl) 
135.00=135,000 [A] 
Celkem: A=135,000 [B]</t>
  </si>
  <si>
    <t>Izolace proti zemní vlhkosti - skladba: F1 - penetrační nátěr - svislá (předpokládaná pl) 
35.00=35,000 [A] 
Celkem: A=35,000 [B]</t>
  </si>
  <si>
    <t>711141559</t>
  </si>
  <si>
    <t>Provedení izolace proti zemní vlhkosti pásy přitavením vodorovné NAIP</t>
  </si>
  <si>
    <t>Provedení izolace proti zemní vlhkosti pásy přitavením  NAIP na ploše vodorovné V</t>
  </si>
  <si>
    <t>Izolace proti zemní vlhkosti - skladba: F1 - hydroizolační asfaltový pás z SBS modifikovaného asfaltu - vodorovná (pl) 
135.00=135,000 [A] 
Celkem: A=135,000 [B]</t>
  </si>
  <si>
    <t>711142559</t>
  </si>
  <si>
    <t>Provedení izolace proti zemní vlhkosti pásy přitavením svislé NAIP</t>
  </si>
  <si>
    <t>Provedení izolace proti zemní vlhkosti pásy přitavením  NAIP na ploše svislé S</t>
  </si>
  <si>
    <t>Izolace proti zemní vlhkosti - skladba: F1 - hydroizolační asfaltový pás z SBS modifikovaného asfaltu - svislá (pl) 
35.00=35,000 [A] 
Celkem: A=35,000 [B]</t>
  </si>
  <si>
    <t>998711101</t>
  </si>
  <si>
    <t>Přesun hmot tonážní pro izolace proti vodě, vlhkosti a plynům v objektech v do 6 m</t>
  </si>
  <si>
    <t>Přesun hmot pro izolace proti vodě, vlhkosti a plynům  stanovený z hmotnosti přesunovaného materiálu vodorovná dopravní vzdálenost do 50 m v objektech výšky do 6 m</t>
  </si>
  <si>
    <t>713</t>
  </si>
  <si>
    <t>Izolace tepelné</t>
  </si>
  <si>
    <t>28376422</t>
  </si>
  <si>
    <t>deska z polystyrénu XPS, hrana polodrážková a hladký povrch 300kPA tl 100mm</t>
  </si>
  <si>
    <t>713131141</t>
  </si>
  <si>
    <t>Montáž izolace tepelné stěn a základů lepením celoplošně rohoží, pásů, dílců, desek</t>
  </si>
  <si>
    <t>Montáž tepelné izolace stěn rohožemi, pásy, deskami, dílci, bloky (izolační materiál ve specifikaci) lepením celoplošně</t>
  </si>
  <si>
    <t>Zateplení železobetonového zarážedla z venkovní strany - XPS tl. 100 mm (dl * v) 
(2.55)*2.00=5,100 [A] 
Celkem: A=5,100 [B]</t>
  </si>
  <si>
    <t>998713101</t>
  </si>
  <si>
    <t>Přesun hmot tonážní pro izolace tepelné v objektech v do 6 m</t>
  </si>
  <si>
    <t>Přesun hmot pro izolace tepelné stanovený z hmotnosti přesunovaného materiálu vodorovná dopravní vzdálenost do 50 m v objektech výšky do 6 m</t>
  </si>
  <si>
    <t>764</t>
  </si>
  <si>
    <t>Konstrukce klempířské</t>
  </si>
  <si>
    <t>764000K1</t>
  </si>
  <si>
    <t>D+M K1 střešní žlab průměru 160 mm, z pozinkovaného plechu s povrchovou úpravou PES, tl. 0,6 mm, rš. 330 mm vč. kotvících a spojovacích prvků, příslušenství a p</t>
  </si>
  <si>
    <t>D+M K1 střešní žlab průměru 160 mm, z pozinkovaného plechu s povrchovou úpravou PES, tl. 0,6 mm, rš. 330 mm vč. kotvících a spojovacích prvků, příslušenství a povrchové úpravy (dle PD)</t>
  </si>
  <si>
    <t>764000K2</t>
  </si>
  <si>
    <t>D+M K2 dešťový svod průměru 125 mm, z pozinkovaného plechu s povrchovou úpravou PES, tl. 0,6 mm, rš. 400 mm vč. kotvících a spojovacích prvků, příslušenství a p</t>
  </si>
  <si>
    <t>D+M K2 dešťový svod průměru 125 mm, z pozinkovaného plechu s povrchovou úpravou PES, tl. 0,6 mm, rš. 400 mm vč. kotvících a spojovacích prvků, příslušenství a povrchové úpravy (dle PD)</t>
  </si>
  <si>
    <t>767</t>
  </si>
  <si>
    <t>Konstrukce zámečnické</t>
  </si>
  <si>
    <t>54</t>
  </si>
  <si>
    <t>767000DV01</t>
  </si>
  <si>
    <t>D+M DV01 TROBD120x80x5 vč. kotvících a spojovacích prvků, příslušenství, a povrchové úpravy (dle PD)</t>
  </si>
  <si>
    <t>kg</t>
  </si>
  <si>
    <t>55</t>
  </si>
  <si>
    <t>767000DV02</t>
  </si>
  <si>
    <t>D+M DV02 TROBD120x80x5 vč. kotvících a spojovacích prvků, příslušenství, a povrchové úpravy (dle PD)</t>
  </si>
  <si>
    <t>56</t>
  </si>
  <si>
    <t>767000DV03</t>
  </si>
  <si>
    <t>D+M DV03 UPE120 vč. kotvících a spojovacích prvků, příslušenství, a povrchové úpravy (dle PD)</t>
  </si>
  <si>
    <t>57</t>
  </si>
  <si>
    <t>767000DV04</t>
  </si>
  <si>
    <t>D+M DV04 UPE120 vč. kotvících a spojovacích prvků, příslušenství, a povrchové úpravy (dle PD)</t>
  </si>
  <si>
    <t>58</t>
  </si>
  <si>
    <t>767000O01</t>
  </si>
  <si>
    <t>D+M O01 TRCTV120x4 vč. kotvících a spojovacích prvků, příslušenství, a povrchové úpravy (dle PD)</t>
  </si>
  <si>
    <t>59</t>
  </si>
  <si>
    <t>767000O02</t>
  </si>
  <si>
    <t>D+M O02 UPE120 vč. kotvících a spojovacích prvků, příslušenství, a povrchové úpravy (dle PD)</t>
  </si>
  <si>
    <t>60</t>
  </si>
  <si>
    <t>767000RP01</t>
  </si>
  <si>
    <t>D+M RP01 IPE240 vč. kotvících a spojovacích prvků, příslušenství, a povrchové úpravy (dle PD)</t>
  </si>
  <si>
    <t>61</t>
  </si>
  <si>
    <t>767000RP02</t>
  </si>
  <si>
    <t>D+M RP02 IPE240 vč. kotvících a spojovacích prvků, příslušenství, a povrchové úpravy (dle PD)</t>
  </si>
  <si>
    <t>767000RP03</t>
  </si>
  <si>
    <t>D+M RP03 IPE240 vč. kotvících a spojovacích prvků, příslušenství, a povrchové úpravy (dle PD)</t>
  </si>
  <si>
    <t>767000RP04</t>
  </si>
  <si>
    <t>D+M RP04 IPE240 vč. kotvících a spojovacích prvků, příslušenství, a povrchové úpravy (dle PD)</t>
  </si>
  <si>
    <t>767000RP05</t>
  </si>
  <si>
    <t>D+M RP05 IPE240 vč. kotvících a spojovacích prvků, příslušenství, a povrchové úpravy (dle PD)</t>
  </si>
  <si>
    <t>65</t>
  </si>
  <si>
    <t>767000SL01</t>
  </si>
  <si>
    <t>D+M SL01 IPE330 vč. kotvících a spojovacích prvků, příslušenství, a povrchové úpravy (dle PD)</t>
  </si>
  <si>
    <t>66</t>
  </si>
  <si>
    <t>767000SL02</t>
  </si>
  <si>
    <t>D+M SL02 IPE330 vč. kotvících a spojovacích prvků, příslušenství, a povrchové úpravy (dle PD)</t>
  </si>
  <si>
    <t>67</t>
  </si>
  <si>
    <t>767000VA01</t>
  </si>
  <si>
    <t>D+M VA01 IPE180 vč. kotvících a spojovacích prvků, příslušenství, a povrchové úpravy (dle PD)</t>
  </si>
  <si>
    <t>68</t>
  </si>
  <si>
    <t>767000VA02</t>
  </si>
  <si>
    <t>D+M VA02 IPE180 vč. kotvících a spojovacích prvků, příslušenství, a povrchové úpravy (dle PD)</t>
  </si>
  <si>
    <t>69</t>
  </si>
  <si>
    <t>767000VR01</t>
  </si>
  <si>
    <t>D+M VR01 TRCTV120x4 vč. kotvících a spojovacích prvků, příslušenství, a povrchové úpravy (dle PD)</t>
  </si>
  <si>
    <t>70</t>
  </si>
  <si>
    <t>767000VR02</t>
  </si>
  <si>
    <t>D+M VR02 TRCTV120x4 vč. kotvících a spojovacích prvků, příslušenství, a povrchové úpravy (dle PD)</t>
  </si>
  <si>
    <t>71</t>
  </si>
  <si>
    <t>767000VR03</t>
  </si>
  <si>
    <t>D+M VR03 UPE240 vč. kotvících a spojovacích prvků, příslušenství, a povrchové úpravy (dle PD)</t>
  </si>
  <si>
    <t>72</t>
  </si>
  <si>
    <t>767000VV1</t>
  </si>
  <si>
    <t>D+M VV1 spirálová (sekční) vrata, zateplená, 3600x4500 mm vč. kotvících a spojovacích prvků, kování, příslušenství, doplňků a povrchové úpravy (dle PD)</t>
  </si>
  <si>
    <t>73</t>
  </si>
  <si>
    <t>767000Z1</t>
  </si>
  <si>
    <t>D+M Z1 krytí kanálu mezi kolejemi vč. kotvících a spojovacích prvků, příslušenství a povrchové úpravy (dle PD)</t>
  </si>
  <si>
    <t>74</t>
  </si>
  <si>
    <t>767000Z2</t>
  </si>
  <si>
    <t>D+M Z2 ztracené bednění u koleje vč. kotvících a spojovacích prvků, příslušenství a povrchové úpravy (dle PD)</t>
  </si>
  <si>
    <t>75</t>
  </si>
  <si>
    <t>767000Z3</t>
  </si>
  <si>
    <t>D+M Z3 schodiště vč. kotvících a spojovacích prvků, příslušenství a povrchové úpravy (dle PD)</t>
  </si>
  <si>
    <t>76</t>
  </si>
  <si>
    <t>767000ZT01</t>
  </si>
  <si>
    <t>D+M ZT01 TR42.4X2.3 vč. kotvících a spojovacích prvků, příslušenství, a povrchové úpravy (dle PD)</t>
  </si>
  <si>
    <t>77</t>
  </si>
  <si>
    <t>767000ZT02</t>
  </si>
  <si>
    <t>D+M ZT02 TR48.3X3.2 vč. kotvících a spojovacích prvků, příslušenství, a povrchové úpravy (dle PD)</t>
  </si>
  <si>
    <t>78</t>
  </si>
  <si>
    <t>767000ZT03</t>
  </si>
  <si>
    <t>D+M ZT03 TR48.3X3.2 vč. kotvících a spojovacích prvků, příslušenství, a povrchové úpravy (dle PD)</t>
  </si>
  <si>
    <t>79</t>
  </si>
  <si>
    <t>767000ZT04</t>
  </si>
  <si>
    <t>D+M ZT04 TR48.3X3.2 vč. kotvících a spojovacích prvků, příslušenství, a povrchové úpravy (dle PD)</t>
  </si>
  <si>
    <t>80</t>
  </si>
  <si>
    <t>767000ZT05</t>
  </si>
  <si>
    <t>D+M ZT05 TR42.4X2.3 vč. kotvících a spojovacích prvků, příslušenství, a povrchové úpravy (dle PD)</t>
  </si>
  <si>
    <t>81</t>
  </si>
  <si>
    <t>767000ZT06</t>
  </si>
  <si>
    <t>D+M ZT06 TR42.4X2.3 vč. kotvících a spojovacích prvků, příslušenství, a povrchové úpravy (dle PD)</t>
  </si>
  <si>
    <t>777</t>
  </si>
  <si>
    <t>Podlahy lité</t>
  </si>
  <si>
    <t>82</t>
  </si>
  <si>
    <t>777131109.X1</t>
  </si>
  <si>
    <t>Ochranný nátěr podlahy proti olejům a ropným produktům (dle PD)</t>
  </si>
  <si>
    <t>Izolace proti olejům a ropným produktům - vnitřní povrch kanálu - vodorovná a svislá (předpokládaná pl) 
35.00=35,000 [A] 
Celkem: A=35,000 [B]</t>
  </si>
  <si>
    <t>83</t>
  </si>
  <si>
    <t>998777101</t>
  </si>
  <si>
    <t>Přesun hmot tonážní pro podlahy lité v objektech v do 6 m</t>
  </si>
  <si>
    <t>Přesun hmot pro podlahy lité  stanovený z hmotnosti přesunovaného materiálu vodorovná dopravní vzdálenost do 50 m v objektech výšky do 6 m</t>
  </si>
  <si>
    <t>84</t>
  </si>
  <si>
    <t>952901111</t>
  </si>
  <si>
    <t>Vyčištění budov bytové a občanské výstavby při výšce podlaží do 4 m</t>
  </si>
  <si>
    <t>Vyčištění budov nebo objektů před předáním do užívání  budov bytové nebo občanské výstavby, světlé výšky podlaží do 4 m</t>
  </si>
  <si>
    <t>85</t>
  </si>
  <si>
    <t>953312122</t>
  </si>
  <si>
    <t>Vložky do svislých dilatačních spár z extrudovaných polystyrénových desek tl. přes 10 do 20 mm</t>
  </si>
  <si>
    <t>Vložky svislé do dilatačních spár z polystyrenových desek  extrudovaných včetně dodání a osazení, v jakémkoliv zdivu přes 10 do 20 mm</t>
  </si>
  <si>
    <t>Základy - dilatace základových konstrukcí (dl * v) 
(1.20+1.20)*(0.10+0.60)=1,680 [A] 
Celkem: A=1,680 [B]</t>
  </si>
  <si>
    <t>94</t>
  </si>
  <si>
    <t>Lešení a stavební výtahy</t>
  </si>
  <si>
    <t>86</t>
  </si>
  <si>
    <t>945412111</t>
  </si>
  <si>
    <t>Teleskopická hydraulická montážní plošina výška zdvihu do 8 m</t>
  </si>
  <si>
    <t>DEN</t>
  </si>
  <si>
    <t>Teleskopická hydraulická montážní plošina  na samohybném podvozku, s otočným košem výšky zdvihu do 8 m</t>
  </si>
  <si>
    <t>Zemní práce - odvoz zeminy na skládku (obj) 
(570)=570,000 [A] 
(15.834)=15,834 [B] 
Celkem: A+B=585,834 [C] 
C * 1.8Koeficient množství=1 054,501 [D]</t>
  </si>
  <si>
    <t>88</t>
  </si>
  <si>
    <t>R015140</t>
  </si>
  <si>
    <t>POPLATKY ZA LIKVIDACI ODPADŮ NEKONTAMINOVANÝCH - 17 01 01 BETON Z DEMOLIC OBJEKTŮ, ZÁKLADŮ TV, KŮLY A SLOUPY VČETNĚ DOPRAVY</t>
  </si>
  <si>
    <t>998</t>
  </si>
  <si>
    <t>Přesun hmot</t>
  </si>
  <si>
    <t>998011002</t>
  </si>
  <si>
    <t>Přesun hmot pro budovy zděné v přes 6 do 12 m</t>
  </si>
  <si>
    <t>Přesun hmot pro budovy občanské výstavby, bydlení, výrobu a služby  s nosnou svislou konstrukcí zděnou z cihel, tvárnic nebo kamene vodorovná dopravní vzdálenost do 100 m pro budovy výšky přes 6 do 12 m</t>
  </si>
  <si>
    <t>OST</t>
  </si>
  <si>
    <t>91</t>
  </si>
  <si>
    <t>OST000P1</t>
  </si>
  <si>
    <t>D+M P1 prefabrikovaná opěrná zeď výšky 1200 mm, délky 6000 mm vč. kotvících a spojovacích prvků, příslušenství a povrchové úpravy (dle PD)</t>
  </si>
  <si>
    <t>KPL</t>
  </si>
  <si>
    <t>92</t>
  </si>
  <si>
    <t>OST000P2</t>
  </si>
  <si>
    <t>D+M P2 prefabrikovaná opěrná zeď výšky 1200 mm, délky 2500 mm vč. kotvících a spojovacích prvků, příslušenství a povrchové úpravy (dle PD)</t>
  </si>
  <si>
    <t>93</t>
  </si>
  <si>
    <t>OST000P3</t>
  </si>
  <si>
    <t>D+M P3 narázníky zarážedla 30 kJ vč. kotvících a spojovacích prvků, příslušenství a povrchové úpravy (dle PD)</t>
  </si>
  <si>
    <t>SO 01-73-01.04</t>
  </si>
  <si>
    <t>Temperované stání, Technika prostředí staveb</t>
  </si>
  <si>
    <t>SO 01-73-01.04C</t>
  </si>
  <si>
    <t>Vzduchotechnika a vytápění</t>
  </si>
  <si>
    <t>998011003R00</t>
  </si>
  <si>
    <t>Přesun hmot pro VZT + CHLD výšky do 24 m</t>
  </si>
  <si>
    <t>VL29</t>
  </si>
  <si>
    <t>VL30</t>
  </si>
  <si>
    <t>Jeřáb pro vyzvednutí zařízení na střechu</t>
  </si>
  <si>
    <t>Odsávání výfukových plynů</t>
  </si>
  <si>
    <t>601011116RT3</t>
  </si>
  <si>
    <t>Montážní stojan pro ventilátory</t>
  </si>
  <si>
    <t>ks</t>
  </si>
  <si>
    <t>VZT02a</t>
  </si>
  <si>
    <t>Odtahový ventilátor pro spaliny, 230/400V/50Hz, 0,9kW. RADIÁLNÍ ODSTŘEDIVÝ VENTILÁTOR N24</t>
  </si>
  <si>
    <t>VZT02b</t>
  </si>
  <si>
    <t>Odsávací koncovky D150mm</t>
  </si>
  <si>
    <t>VZT02c</t>
  </si>
  <si>
    <t>Odsávací kolejnice 950/1500 L=17,5m-Horizontální</t>
  </si>
  <si>
    <t>Odsávací hadice délky 5,0m D=150mm</t>
  </si>
  <si>
    <t>VZT02g</t>
  </si>
  <si>
    <t>Start-stop vetilátoru s ochranou proti přetížení</t>
  </si>
  <si>
    <t>VZT02gž</t>
  </si>
  <si>
    <t>Montáž odsávaccíh zařízení</t>
  </si>
  <si>
    <t>Vytápění objektu - strojní zařízení</t>
  </si>
  <si>
    <t>620413191R001</t>
  </si>
  <si>
    <t>Vstrikovací ventil EEV - pro KJ do 58kW</t>
  </si>
  <si>
    <t>620413191R0010</t>
  </si>
  <si>
    <t>Sestavení regulace a zprovoznění</t>
  </si>
  <si>
    <t>620413191R002</t>
  </si>
  <si>
    <t>Komunikační modul 0-10V</t>
  </si>
  <si>
    <t>620413191R003</t>
  </si>
  <si>
    <t>Sada izolátoru chvení</t>
  </si>
  <si>
    <t>620413191R004</t>
  </si>
  <si>
    <t>regulace vc. rozvadece</t>
  </si>
  <si>
    <t>620413191R005</t>
  </si>
  <si>
    <t>Tepl. cidlo potrubní ATC10-V-150, IP65</t>
  </si>
  <si>
    <t>620413191R006</t>
  </si>
  <si>
    <t>Tepl. cidlo prostorové ATC10-M, IP30</t>
  </si>
  <si>
    <t>620413191R007</t>
  </si>
  <si>
    <t>Tepl. cidlo venkovní ATC10-Z, IP65</t>
  </si>
  <si>
    <t>620413191R008</t>
  </si>
  <si>
    <t>Ind. tlakové dif. tlaku</t>
  </si>
  <si>
    <t>620413191R00d1</t>
  </si>
  <si>
    <t>Tepelné čerpadlo vzduch/vzduch Qt=35,0kW, COP=3,79kW, 400V/3/50Hz, 18A, Pt=9,90kW, m=196kg, Jištění 20A, R410A</t>
  </si>
  <si>
    <t>620413191R00d1d</t>
  </si>
  <si>
    <t>PŘÍMÝ VÝPARNÍK ROZMĚRY: 700x400mm, Q=25,74kW, m=3750m3/hod,</t>
  </si>
  <si>
    <t>620413191R00d2</t>
  </si>
  <si>
    <t>Pruhledítko pro vel. 335-680 (16mm) pájec</t>
  </si>
  <si>
    <t>620413191R00d3</t>
  </si>
  <si>
    <t>837094 Filtrdehydrátor pro vel. 335-680 (16mm) p</t>
  </si>
  <si>
    <t>620413191R00dSD</t>
  </si>
  <si>
    <t>Komunikační kabeláž pro vnitřní jednotky s venkovní, včetně montáže</t>
  </si>
  <si>
    <t>620413191R00p4</t>
  </si>
  <si>
    <t>Předizolované cu potrubí 9,53mm, síla izolace 9mm, včetně montáže</t>
  </si>
  <si>
    <t>620413191R00p7</t>
  </si>
  <si>
    <t>Předizolované cu potrubí 28,6mm, síla izolace 9mm, včetně montáže</t>
  </si>
  <si>
    <t>620413191R0dD</t>
  </si>
  <si>
    <t>Izolační páska samolepící, š=50mm, síla izolace 3mm</t>
  </si>
  <si>
    <t>6204131S91R0dD</t>
  </si>
  <si>
    <t>Montáž tepelného čerpadla</t>
  </si>
  <si>
    <t>6204131S9dD</t>
  </si>
  <si>
    <t>Plnění R410A do systémů</t>
  </si>
  <si>
    <t>Montážní, spojovací a těsnící materiál, spojky, apod.</t>
  </si>
  <si>
    <t>620e413191R0dD</t>
  </si>
  <si>
    <t>Konzola uni-sada pro venkovní jednotky 900x500mm/ max 200kg, antivibrační set, pozink + lak</t>
  </si>
  <si>
    <t>7289</t>
  </si>
  <si>
    <t>Vzduchotechnika - strojní zařízení</t>
  </si>
  <si>
    <t>VZT01</t>
  </si>
  <si>
    <t>VENTILÁTOR PŘÍMÝ Q=2kW, 3x400V, 50Hz, 5,00A, IP54,Q=3750m3/hod, P=150Pa</t>
  </si>
  <si>
    <t>VZT02</t>
  </si>
  <si>
    <t>STŘEŠNÍ VENTILÁTOR Qpož=910m3/hod, OVLÁDÁNÍ ON/OFF</t>
  </si>
  <si>
    <t>VZT04</t>
  </si>
  <si>
    <t>Montáž větrací jednotky</t>
  </si>
  <si>
    <t>VZT06</t>
  </si>
  <si>
    <t>Kapsový filtr 700x400mm, G4</t>
  </si>
  <si>
    <t>Pružná vložka 700x400-Z</t>
  </si>
  <si>
    <t>VZT08</t>
  </si>
  <si>
    <t>Venkovní protideštová mřížka 630x630 Av=0,1634m2 (volná pocha), vč. Montáže</t>
  </si>
  <si>
    <t>Vzduchotechnika - potrubí a izolace</t>
  </si>
  <si>
    <t>42981190</t>
  </si>
  <si>
    <t>Spiro roura hladká d 400</t>
  </si>
  <si>
    <t>728112114R00</t>
  </si>
  <si>
    <t>Montáž potrubí plechového kruhového do d 400 mm</t>
  </si>
  <si>
    <t>728112118</t>
  </si>
  <si>
    <t>Tepelná izolace potrubí vnitřní provedení minerálními deskami tl.50 mm obalená Al fólií a uchycená na trny, vč. montáže</t>
  </si>
  <si>
    <t>728112118R005</t>
  </si>
  <si>
    <t>Potrubí čtyrhranné ocelové sk. I, ON 120405, tř.těsnosti III, lištové spoje Rozměr - do obvodu 2630 mm - 50% tvarovek, vč. montáže</t>
  </si>
  <si>
    <t>988</t>
  </si>
  <si>
    <t>Vzduchotechnika - distribuční prvky</t>
  </si>
  <si>
    <t>VZT15</t>
  </si>
  <si>
    <t>Vyústka pro obdelníkového potrubí 625x280/R1, vč. montáže</t>
  </si>
  <si>
    <t>VZT19</t>
  </si>
  <si>
    <t>Dýzy s dlouhým dosahem D400, vč. montáže</t>
  </si>
  <si>
    <t>SO 01-73-01.04E</t>
  </si>
  <si>
    <t>Silnoproudá elektroinstalace</t>
  </si>
  <si>
    <t>132 935</t>
  </si>
  <si>
    <t>HLOUBENÍ RÝH ŠÍŘ DO 2M PAŽ I NEPAŽ TŘ. III, ODVOZ DO 8KM</t>
  </si>
  <si>
    <t>KOMPLETNÍ DODÁVKA SE VŠEMI POMOCNÝMI A DOPLŇUJÍCÍMI PRACEMI, VÝPOMOCEMI A SOUČÁSTMI, S  KTERÝMI TVOŘÍ POŽADOVANÉ DÍLO.</t>
  </si>
  <si>
    <t>17 411</t>
  </si>
  <si>
    <t>ZÁSYP JAM A RÝH ZEMINOU SE ZHUTNĚNÍM</t>
  </si>
  <si>
    <t>Všeobecné práce pro silnoproud</t>
  </si>
  <si>
    <t>701 001</t>
  </si>
  <si>
    <t>OZNAČOVACÍ ŠTÍTEK KABELOVÉHO VEDENÍ, SPOJKY NEBO KABELOVÉ SKŘÍNĚ (VČETNĚ OBJÍMKY)</t>
  </si>
  <si>
    <t>702 312</t>
  </si>
  <si>
    <t>ZAKRYTÍ KABELŮ VÝSTRAŽNOU FÓLIÍ ŠÍŘKY PŘES 20 DO 40 CM</t>
  </si>
  <si>
    <t>M</t>
  </si>
  <si>
    <t>702 423</t>
  </si>
  <si>
    <t>KABELOVÝ PROSTUP DO OBJEKTU PŘES ZÁKLAD BETONOVÝ SVĚTLÉ ŠÍŘKY PŘES 200 MM</t>
  </si>
  <si>
    <t>702 511</t>
  </si>
  <si>
    <t>PRŮRAZ ZDIVEM (PŘÍČKOU) ZDĚNÝM TLOUŠŤKY DO 45 CM</t>
  </si>
  <si>
    <t>703 212</t>
  </si>
  <si>
    <t>KABELOVÝ ŽLAB NOSNÝ/DRÁTĚNÝ ŽÁROVĚ ZINKOVANÝ VČETNĚ UPEVNĚNÍ A PŘÍSLUŠENSTVÍ SVĚTLÉ ŠÍŘKY PŘES 100 DO 250 MM</t>
  </si>
  <si>
    <t>703 421</t>
  </si>
  <si>
    <t>ELEKTROINSTALAČNÍ TRUBKA PLASTOVÁ UV STABILNÍ VČETNĚ UPEVNĚNÍ A PŘÍSLUŠENSTVÍ DN PRŮMĚRU DO 25 MM</t>
  </si>
  <si>
    <t>703 721</t>
  </si>
  <si>
    <t>KABELOVÁ PŘÍCHYTKA PRO ROZSAH UPNUTÍ DO 25 MM</t>
  </si>
  <si>
    <t>709 511</t>
  </si>
  <si>
    <t>PODPŮRNÉ A POMOCNÉ KONSTRUKCE OCELOVÉ Z PROFILŮ SVAŘOVANÝCH A ŠROUBOVANÝCH BEZ POVRCHOVÉ ÚPRAVY</t>
  </si>
  <si>
    <t>KG</t>
  </si>
  <si>
    <t>741</t>
  </si>
  <si>
    <t>Silnoproud - Elektroinstalační materiál, ocelové konstrukce, uzemnění</t>
  </si>
  <si>
    <t>741 122</t>
  </si>
  <si>
    <t>KRABICE (ROZVODKA) INSTALAČNÍ ODBOČNÁ SE SVORKOVNICÍ DO 4 MM2</t>
  </si>
  <si>
    <t>741 212</t>
  </si>
  <si>
    <t>SPÍNAČ INSTALAČNÍ JEDNODUCHÝ KOMPLETNÍ NÁSTĚNNÝ - KRYTÍ MIN. IP 44</t>
  </si>
  <si>
    <t>741 221</t>
  </si>
  <si>
    <t>SPÍNAČ INSTALAČNÍ DVOJITÝ KOMPLETNÍ NÁSTĚNNÝ - KRYTÍ MIN. IP 44</t>
  </si>
  <si>
    <t>741 232</t>
  </si>
  <si>
    <t>SPÍNAČ INSTALAČNÍ TROJPÓLOVÝ KOMPLETNÍ NÁSTĚNNÝ - KRYTÍ MIN. IP 44</t>
  </si>
  <si>
    <t>741 312</t>
  </si>
  <si>
    <t>ZÁSUVKA INSTALAČNÍ JEDNODUCHÁ, NÁSTĚNNÁ VE VYŠŠÍM KRYTÍ - MIN. IP 44</t>
  </si>
  <si>
    <t>741 413</t>
  </si>
  <si>
    <t>ZÁSUVKA/PŘÍVODKA PRŮMYSLOVÁ, KRYTÍ IP 44 400 V, DO 63 A</t>
  </si>
  <si>
    <t>741 534</t>
  </si>
  <si>
    <t>SVÍTIDLO INTERIÉROVÉ LED (IP 20) PŘES 45 W</t>
  </si>
  <si>
    <t>741 541</t>
  </si>
  <si>
    <t>SVÍTIDLO INTERIÉROVÉ NOUZOVÉ DO 10 W</t>
  </si>
  <si>
    <t>741 552</t>
  </si>
  <si>
    <t>SVÍTIDLO INTERIÉROVÉ - PŘÍPLATEK ZA PRŮMYSLOVÉ PROVEDENÍ</t>
  </si>
  <si>
    <t>741 711</t>
  </si>
  <si>
    <t>SPÍNAČ ČASOVÝ DO KRABICE POD VYPÍNAČ</t>
  </si>
  <si>
    <t>741C01</t>
  </si>
  <si>
    <t>EKVIPOTENCIÁLNÍ PŘÍPOJNICE</t>
  </si>
  <si>
    <t>741C02</t>
  </si>
  <si>
    <t>UZEMŇOVACÍ SVORKA</t>
  </si>
  <si>
    <t>741C05</t>
  </si>
  <si>
    <t>SPOJOVÁNÍ UZEMŇOVACÍCH VODIČŮ</t>
  </si>
  <si>
    <t>742</t>
  </si>
  <si>
    <t>Silnoproud - Silnoproudé rozvody</t>
  </si>
  <si>
    <t>742F12</t>
  </si>
  <si>
    <t>KABEL NN NEBO VODIČ JEDNOŽÍLOVÝ CU S PLASTOVOU IZOLACÍ OD 4 DO 16 MM2</t>
  </si>
  <si>
    <t>742G11</t>
  </si>
  <si>
    <t>KABEL NN DVOU- A TŘÍŽÍLOVÝ CU S PLASTOVOU IZOLACÍ DO 2,5 MM2</t>
  </si>
  <si>
    <t>742H11</t>
  </si>
  <si>
    <t>KABEL NN ČTYŘ- A PĚTIŽÍLOVÝ CU S PLASTOVOU IZOLACÍ DO 2,5 MM2</t>
  </si>
  <si>
    <t>742H12</t>
  </si>
  <si>
    <t>KABEL NN ČTYŘ- A PĚTIŽÍLOVÝ CU S PLASTOVOU IZOLACÍ OD 4 DO 16 MM2</t>
  </si>
  <si>
    <t>742H41</t>
  </si>
  <si>
    <t>KABEL NN ČTYŘ- A PĚTIŽÍLOVÝ CU FLEXIBILNÍ DO 2,5 MM2</t>
  </si>
  <si>
    <t>742H42</t>
  </si>
  <si>
    <t>KABEL NN ČTYŘ- A PĚTIŽÍLOVÝ CU FLEXIBILNÍ OD 4 DO 16 MM2</t>
  </si>
  <si>
    <t>744</t>
  </si>
  <si>
    <t>Silnoproud - Rozvaděče nn</t>
  </si>
  <si>
    <t>R1744126</t>
  </si>
  <si>
    <t>Rozvaděč Ri - TOS v.č.202</t>
  </si>
  <si>
    <t>R1744312</t>
  </si>
  <si>
    <t>Doplnění rozvaděče KS2 v.č. - TOS v.č.203</t>
  </si>
  <si>
    <t>747</t>
  </si>
  <si>
    <t>Silnoproud - Zkoušky, revize a HZS</t>
  </si>
  <si>
    <t>747 111</t>
  </si>
  <si>
    <t>KONTROLA SILOVÝCH ROZVADĚČŮ NN, 1 POLE</t>
  </si>
  <si>
    <t>747 212</t>
  </si>
  <si>
    <t>CELKOVÁ PROHLÍDKA, ZKOUŠENÍ, MĚŘENÍ A VYHOTOVENÍ VÝCHOZÍ REVIZNÍ ZPRÁVY, PRO OBJEM IN PŘES 100 DO 500 TIS. KČ</t>
  </si>
  <si>
    <t>747 301</t>
  </si>
  <si>
    <t>PROVEDENÍ PROHLÍDKY A ZKOUŠKY PRÁVNICKOU OSOBOU, VYDÁNÍ PRŮKAZU ZPŮSOBILOSTI</t>
  </si>
  <si>
    <t>DOKONČOVACÍ MONTÁŽNÍ PRÁCE NA ELEKTRICKÉM ZAŘÍZENÍ - ZAPOJENÍ PODLE POŽADAVKŮ VZT</t>
  </si>
  <si>
    <t>Silnoproud - ostatní</t>
  </si>
  <si>
    <t>748 151</t>
  </si>
  <si>
    <t>BEZPEČNOSTNÍ TABULKA</t>
  </si>
  <si>
    <t>Poplatky za skládky</t>
  </si>
  <si>
    <t>SO 01-73-01.04H</t>
  </si>
  <si>
    <t>Bleskosvod</t>
  </si>
  <si>
    <t>741 811</t>
  </si>
  <si>
    <t>UZEMŇOVACÍ VODIČ NA POVRCHU FEZN DO 120 MM2</t>
  </si>
  <si>
    <t>741 941</t>
  </si>
  <si>
    <t>UZEMŇOVACÍ VODIČ V ZEMI OCELOVÝ DO 120 MM2</t>
  </si>
  <si>
    <t>741C07</t>
  </si>
  <si>
    <t>VYVEDENÍ UZEMŇOVACÍCH VODIČŮ NA POVRCH/KONSTRUKCI</t>
  </si>
  <si>
    <t>741D71</t>
  </si>
  <si>
    <t>HROMOSVODOVÝ VODIČ, IZOLOVANÝ VYSOKONAPĚŤOVÝ S VNĚJŠÍM PLÁŠTĚM S ŘÍZENÍM POTENCIÁLU, PRŮMĚR DO 20 MM</t>
  </si>
  <si>
    <t>741F21</t>
  </si>
  <si>
    <t>HROMOSVODOVÝ JÍMÁCÍ SET IZOLOVANÝ VYSOKONAPĚŤOVÝ S VNĚJŠÍM PLÁŠTĚM S ŘÍZENÍM POTENCIÁLU VČETNĚ STOJANU, DÉLKY DO 5 M</t>
  </si>
  <si>
    <t>741I01</t>
  </si>
  <si>
    <t>SPOJOVÁNÍ A PŘIPOJOVÁNÍ HROMOSVODOVÝCH VODIČŮ</t>
  </si>
  <si>
    <t>747 414</t>
  </si>
  <si>
    <t>MĚŘENÍ ZEMNÍCH ODPORŮ - ZEMNICÍ SÍTĚ DÉLKY PÁSKU DO 100 M</t>
  </si>
  <si>
    <t>SO 90-90</t>
  </si>
  <si>
    <t>Evidenční položka</t>
  </si>
  <si>
    <t>POPLATKY ZA LIKVIDACI ODPADŮ NEBEZPEČNÝCH - 17 02 04* ŽELEZNIČNÍ PRAŽCE DŘEVĚNÉ, KŮLY A SLOUPY DŘEVĚNÉ, MOSTNICE - IMPREGNACE NEBEZPEČNÝMI LÁTKAMI, VČETNĚ DOPRA</t>
  </si>
  <si>
    <t>SO 98-98</t>
  </si>
  <si>
    <t>Všeobecný objekt</t>
  </si>
  <si>
    <t>Dokumentace stavby</t>
  </si>
  <si>
    <t>VSEOB001</t>
  </si>
  <si>
    <t>Geodetická dokumentace skutečného provedení stavby</t>
  </si>
  <si>
    <t>Vypracování geodetické části dokumentace skutečného provedení</t>
  </si>
  <si>
    <t>VSEOB002</t>
  </si>
  <si>
    <t>Dokumentace skutečného provedení v listinné formě</t>
  </si>
  <si>
    <t>Vypracování technické části dokumentace skutečného provedení</t>
  </si>
  <si>
    <t>VSEOB003</t>
  </si>
  <si>
    <t>Dokumentace skutečného provedení v elektronické formě</t>
  </si>
  <si>
    <t>Vypracování kompletní dokumentace skutečného provedení v elektronické formě.</t>
  </si>
  <si>
    <t>VSEOB004</t>
  </si>
  <si>
    <t>Osvědčení o bezpečnosti před uvedením do provozu</t>
  </si>
  <si>
    <t>Zajištění vydání osvědčení o bezpečnosti před uvedením do provozu.</t>
  </si>
  <si>
    <t>VSEOB005</t>
  </si>
  <si>
    <t>Provedení jedné studentské exkurze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</si>
</sst>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 _K_č_-;\-* #,##0\ _K_č_-;_-* &quot;-&quot;\ _K_č_-;_-@_-"/>
    <numFmt numFmtId="44" formatCode="_-* #,##0.00\ &quot;Kč&quot;_-;\-* #,##0.00\ &quot;Kč&quot;_-;_-* &quot;-&quot;??\ &quot;Kč&quot;_-;_-@_-"/>
    <numFmt numFmtId="43" formatCode="_-* #,##0.00\ _K_č_-;\-* #,##0.00\ _K_č_-;_-* &quot;-&quot;??\ _K_č_-;_-@_-"/>
    <numFmt numFmtId="164" formatCode="#,##0.000"/>
  </numFmts>
  <fonts count="8" x14ac:knownFonts="1">
    <font>
      <sz val="10"/>
      <name val="Arial"/>
    </font>
    <font>
      <b/>
      <sz val="16"/>
      <color rgb="FF000000"/>
      <name val="Arial"/>
    </font>
    <font>
      <b/>
      <sz val="16"/>
      <name val="Arial"/>
    </font>
    <font>
      <b/>
      <sz val="10"/>
      <name val="Arial"/>
    </font>
    <font>
      <sz val="10"/>
      <color rgb="FFFFFFFF"/>
      <name val="Arial"/>
    </font>
    <font>
      <b/>
      <sz val="11"/>
      <name val="Arial"/>
    </font>
    <font>
      <i/>
      <sz val="10"/>
      <name val="Arial"/>
    </font>
    <font>
      <sz val="10"/>
      <name val="Arial"/>
    </font>
  </fonts>
  <fills count="4">
    <fill>
      <patternFill patternType="none"/>
    </fill>
    <fill>
      <patternFill patternType="gray125"/>
    </fill>
    <fill>
      <patternFill patternType="solid">
        <fgColor rgb="FFD9D9D9"/>
        <bgColor indexed="64"/>
      </patternFill>
    </fill>
    <fill>
      <patternFill patternType="solid">
        <fgColor rgb="FFCB441A"/>
        <bgColor indexed="64"/>
      </patternFill>
    </fill>
  </fills>
  <borders count="6">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s>
  <cellStyleXfs count="7">
    <xf numFmtId="0" fontId="0" fillId="0" borderId="0"/>
    <xf numFmtId="9" fontId="7" fillId="0" borderId="0" applyFont="0" applyFill="0" applyBorder="0" applyAlignment="0" applyProtection="0"/>
    <xf numFmtId="44" fontId="7" fillId="0" borderId="0" applyFont="0" applyFill="0" applyBorder="0" applyAlignment="0" applyProtection="0"/>
    <xf numFmtId="42" fontId="7" fillId="0" borderId="0" applyFont="0" applyFill="0" applyBorder="0" applyAlignment="0" applyProtection="0"/>
    <xf numFmtId="43" fontId="7" fillId="0" borderId="0" applyFont="0" applyFill="0" applyBorder="0" applyAlignment="0" applyProtection="0"/>
    <xf numFmtId="41" fontId="7" fillId="0" borderId="0" applyFont="0" applyFill="0" applyBorder="0" applyAlignment="0" applyProtection="0"/>
    <xf numFmtId="0" fontId="7" fillId="0" borderId="0"/>
  </cellStyleXfs>
  <cellXfs count="44">
    <xf numFmtId="0" fontId="0" fillId="0" borderId="0" xfId="0"/>
    <xf numFmtId="0" fontId="0" fillId="2" borderId="0" xfId="6" applyFont="1" applyFill="1"/>
    <xf numFmtId="0" fontId="1" fillId="2" borderId="0" xfId="6" applyFont="1" applyFill="1" applyAlignment="1">
      <alignment horizontal="center" vertical="center"/>
    </xf>
    <xf numFmtId="0" fontId="3" fillId="2" borderId="0" xfId="6" applyFont="1" applyFill="1" applyAlignment="1">
      <alignment horizontal="right"/>
    </xf>
    <xf numFmtId="0" fontId="4" fillId="3" borderId="1" xfId="6" applyFont="1" applyFill="1" applyBorder="1" applyAlignment="1">
      <alignment horizontal="center"/>
    </xf>
    <xf numFmtId="0" fontId="0" fillId="2" borderId="2" xfId="6" applyFont="1" applyFill="1" applyBorder="1"/>
    <xf numFmtId="4" fontId="3" fillId="2" borderId="0" xfId="6" applyNumberFormat="1" applyFont="1" applyFill="1" applyAlignment="1">
      <alignment horizontal="right"/>
    </xf>
    <xf numFmtId="0" fontId="0" fillId="2" borderId="1" xfId="6" applyFont="1" applyFill="1" applyBorder="1" applyAlignment="1">
      <alignment horizontal="center"/>
    </xf>
    <xf numFmtId="0" fontId="0" fillId="2" borderId="3" xfId="6" applyFont="1" applyFill="1" applyBorder="1"/>
    <xf numFmtId="0" fontId="0" fillId="2" borderId="4" xfId="6" applyFont="1" applyFill="1" applyBorder="1"/>
    <xf numFmtId="0" fontId="5" fillId="2" borderId="0" xfId="6" applyFont="1" applyFill="1"/>
    <xf numFmtId="0" fontId="5" fillId="2" borderId="0" xfId="6" applyFont="1" applyFill="1" applyAlignment="1">
      <alignment horizontal="left"/>
    </xf>
    <xf numFmtId="0" fontId="4" fillId="3" borderId="1" xfId="6" applyFont="1" applyFill="1" applyBorder="1" applyAlignment="1">
      <alignment horizontal="center" vertical="center" wrapText="1"/>
    </xf>
    <xf numFmtId="0" fontId="5" fillId="2" borderId="2" xfId="6" applyFont="1" applyFill="1" applyBorder="1"/>
    <xf numFmtId="0" fontId="5" fillId="2" borderId="2" xfId="6" applyFont="1" applyFill="1" applyBorder="1" applyAlignment="1">
      <alignment horizontal="left"/>
    </xf>
    <xf numFmtId="0" fontId="0" fillId="2" borderId="5" xfId="6" applyFont="1" applyFill="1" applyBorder="1"/>
    <xf numFmtId="0" fontId="3" fillId="0" borderId="1" xfId="6" applyFont="1" applyBorder="1" applyAlignment="1">
      <alignment horizontal="left"/>
    </xf>
    <xf numFmtId="4" fontId="3" fillId="0" borderId="1" xfId="6" applyNumberFormat="1" applyFont="1" applyBorder="1" applyAlignment="1">
      <alignment horizontal="right"/>
    </xf>
    <xf numFmtId="0" fontId="0" fillId="0" borderId="1" xfId="6" applyFont="1" applyBorder="1"/>
    <xf numFmtId="0" fontId="3" fillId="2" borderId="5" xfId="6" applyFont="1" applyFill="1" applyBorder="1" applyAlignment="1">
      <alignment horizontal="right"/>
    </xf>
    <xf numFmtId="0" fontId="3" fillId="2" borderId="5" xfId="6" applyFont="1" applyFill="1" applyBorder="1" applyAlignment="1">
      <alignment wrapText="1"/>
    </xf>
    <xf numFmtId="4" fontId="3" fillId="2" borderId="5" xfId="6" applyNumberFormat="1" applyFont="1" applyFill="1" applyBorder="1" applyAlignment="1">
      <alignment horizontal="center"/>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164" fontId="0" fillId="0" borderId="1" xfId="6" applyNumberFormat="1" applyFont="1" applyBorder="1" applyAlignment="1">
      <alignment horizontal="center"/>
    </xf>
    <xf numFmtId="4" fontId="0" fillId="0" borderId="1" xfId="6" applyNumberFormat="1"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6" fillId="0" borderId="1" xfId="6" applyFont="1" applyBorder="1" applyAlignment="1">
      <alignment horizontal="left" vertical="center" wrapText="1"/>
    </xf>
    <xf numFmtId="0" fontId="3" fillId="2" borderId="2" xfId="6" applyFont="1" applyFill="1" applyBorder="1" applyAlignment="1">
      <alignment horizontal="right"/>
    </xf>
    <xf numFmtId="4" fontId="3" fillId="2" borderId="2" xfId="6" applyNumberFormat="1" applyFont="1" applyFill="1" applyBorder="1" applyAlignment="1">
      <alignment horizontal="center"/>
    </xf>
    <xf numFmtId="4" fontId="0" fillId="2" borderId="1" xfId="6" applyNumberFormat="1" applyFont="1" applyFill="1" applyBorder="1" applyAlignment="1">
      <alignment horizontal="center"/>
    </xf>
    <xf numFmtId="0" fontId="0" fillId="0" borderId="1" xfId="6" applyFont="1" applyBorder="1" applyAlignment="1">
      <alignment horizontal="left"/>
    </xf>
    <xf numFmtId="4" fontId="0" fillId="0" borderId="1" xfId="6" applyNumberFormat="1" applyFont="1" applyBorder="1" applyAlignment="1">
      <alignment horizontal="right"/>
    </xf>
    <xf numFmtId="4" fontId="0" fillId="0" borderId="0" xfId="0" applyNumberFormat="1"/>
    <xf numFmtId="0" fontId="0" fillId="2" borderId="0" xfId="6" applyFont="1" applyFill="1"/>
    <xf numFmtId="0" fontId="1" fillId="2" borderId="0" xfId="6" applyFont="1" applyFill="1" applyAlignment="1">
      <alignment horizontal="center" vertical="center"/>
    </xf>
    <xf numFmtId="0" fontId="2" fillId="2" borderId="0" xfId="6" applyFont="1" applyFill="1"/>
    <xf numFmtId="0" fontId="4" fillId="3" borderId="1" xfId="6" applyFont="1" applyFill="1" applyBorder="1" applyAlignment="1">
      <alignment horizontal="center" vertical="center" wrapText="1"/>
    </xf>
    <xf numFmtId="0" fontId="5" fillId="2" borderId="0" xfId="6" applyFont="1" applyFill="1" applyAlignment="1">
      <alignment horizontal="right"/>
    </xf>
    <xf numFmtId="0" fontId="5" fillId="2" borderId="2" xfId="6" applyFont="1" applyFill="1" applyBorder="1" applyAlignment="1">
      <alignment horizontal="right"/>
    </xf>
    <xf numFmtId="0" fontId="0" fillId="2" borderId="2" xfId="6" applyFont="1" applyFill="1" applyBorder="1"/>
  </cellXfs>
  <cellStyles count="7">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image" Target="../media/image1.png"/></Relationships>
</file>

<file path=xl/drawings/_rels/drawing1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2.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2" name="Picture 1">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9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A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B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3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4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5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7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8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10.xml.rels><?xml version="1.0" encoding="UTF-8" standalone="yes"?>
<Relationships xmlns="http://schemas.openxmlformats.org/package/2006/relationships"><Relationship Id="rId1" Type="http://schemas.openxmlformats.org/officeDocument/2006/relationships/drawing" Target="../drawings/drawing10.xml"/></Relationships>
</file>

<file path=xl/worksheets/_rels/sheet11.xml.rels><?xml version="1.0" encoding="UTF-8" standalone="yes"?>
<Relationships xmlns="http://schemas.openxmlformats.org/package/2006/relationships"><Relationship Id="rId1" Type="http://schemas.openxmlformats.org/officeDocument/2006/relationships/drawing" Target="../drawings/drawing11.xml"/></Relationships>
</file>

<file path=xl/worksheets/_rels/sheet12.xml.rels><?xml version="1.0" encoding="UTF-8" standalone="yes"?>
<Relationships xmlns="http://schemas.openxmlformats.org/package/2006/relationships"><Relationship Id="rId1" Type="http://schemas.openxmlformats.org/officeDocument/2006/relationships/drawing" Target="../drawings/drawing12.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20"/>
  <sheetViews>
    <sheetView workbookViewId="0">
      <selection sqref="A1:A3"/>
    </sheetView>
  </sheetViews>
  <sheetFormatPr defaultColWidth="9.140625" defaultRowHeight="12.75" customHeight="1" x14ac:dyDescent="0.2"/>
  <cols>
    <col min="1" max="1" width="25.7109375" customWidth="1"/>
    <col min="2" max="2" width="66.7109375" customWidth="1"/>
    <col min="3" max="5" width="20.7109375" customWidth="1"/>
  </cols>
  <sheetData>
    <row r="1" spans="1:5" ht="12.75" customHeight="1" x14ac:dyDescent="0.2">
      <c r="A1" s="37"/>
      <c r="B1" s="1" t="s">
        <v>0</v>
      </c>
      <c r="C1" s="1"/>
      <c r="D1" s="1"/>
      <c r="E1" s="1"/>
    </row>
    <row r="2" spans="1:5" ht="12.75" customHeight="1" x14ac:dyDescent="0.2">
      <c r="A2" s="37"/>
      <c r="B2" s="38" t="s">
        <v>1</v>
      </c>
      <c r="C2" s="1"/>
      <c r="D2" s="1"/>
      <c r="E2" s="1"/>
    </row>
    <row r="3" spans="1:5" ht="20.100000000000001" customHeight="1" x14ac:dyDescent="0.2">
      <c r="A3" s="37"/>
      <c r="B3" s="37"/>
      <c r="C3" s="1"/>
      <c r="D3" s="1"/>
      <c r="E3" s="1"/>
    </row>
    <row r="4" spans="1:5" ht="20.100000000000001" customHeight="1" x14ac:dyDescent="0.3">
      <c r="A4" s="1"/>
      <c r="B4" s="39" t="s">
        <v>2</v>
      </c>
      <c r="C4" s="37"/>
      <c r="D4" s="37"/>
      <c r="E4" s="1"/>
    </row>
    <row r="5" spans="1:5" ht="12.75" customHeight="1" x14ac:dyDescent="0.2">
      <c r="A5" s="1"/>
      <c r="B5" s="37" t="s">
        <v>3</v>
      </c>
      <c r="C5" s="37"/>
      <c r="D5" s="37"/>
      <c r="E5" s="1"/>
    </row>
    <row r="6" spans="1:5" ht="12.75" customHeight="1" x14ac:dyDescent="0.2">
      <c r="A6" s="1"/>
      <c r="B6" s="3" t="s">
        <v>4</v>
      </c>
      <c r="C6" s="6">
        <f>SUM(C10:C20)</f>
        <v>0</v>
      </c>
      <c r="D6" s="1"/>
      <c r="E6" s="1"/>
    </row>
    <row r="7" spans="1:5" ht="12.75" customHeight="1" x14ac:dyDescent="0.2">
      <c r="A7" s="1"/>
      <c r="B7" s="3" t="s">
        <v>5</v>
      </c>
      <c r="C7" s="6">
        <f>SUM(E10:E20)</f>
        <v>0</v>
      </c>
      <c r="D7" s="1"/>
      <c r="E7" s="1"/>
    </row>
    <row r="8" spans="1:5" ht="12.75" customHeight="1" x14ac:dyDescent="0.2">
      <c r="A8" s="5"/>
      <c r="B8" s="5"/>
      <c r="C8" s="5"/>
      <c r="D8" s="5"/>
      <c r="E8" s="5"/>
    </row>
    <row r="9" spans="1:5" ht="12.75" customHeight="1" x14ac:dyDescent="0.2">
      <c r="A9" s="4" t="s">
        <v>6</v>
      </c>
      <c r="B9" s="4" t="s">
        <v>7</v>
      </c>
      <c r="C9" s="4" t="s">
        <v>8</v>
      </c>
      <c r="D9" s="4" t="s">
        <v>9</v>
      </c>
      <c r="E9" s="4" t="s">
        <v>10</v>
      </c>
    </row>
    <row r="10" spans="1:5" ht="12.75" customHeight="1" x14ac:dyDescent="0.2">
      <c r="A10" s="16" t="s">
        <v>24</v>
      </c>
      <c r="B10" s="16" t="s">
        <v>25</v>
      </c>
      <c r="C10" s="17">
        <f>'SO 01-10-01'!I3</f>
        <v>0</v>
      </c>
      <c r="D10" s="17">
        <f>'SO 01-10-01'!O2</f>
        <v>0</v>
      </c>
      <c r="E10" s="17">
        <f t="shared" ref="E10:E20" si="0">C10+D10</f>
        <v>0</v>
      </c>
    </row>
    <row r="11" spans="1:5" ht="12.75" customHeight="1" x14ac:dyDescent="0.2">
      <c r="A11" s="16" t="s">
        <v>276</v>
      </c>
      <c r="B11" s="16" t="s">
        <v>277</v>
      </c>
      <c r="C11" s="17">
        <f>'SO 01-31-01'!I3</f>
        <v>0</v>
      </c>
      <c r="D11" s="17">
        <f>'SO 01-31-01'!O2</f>
        <v>0</v>
      </c>
      <c r="E11" s="17">
        <f t="shared" si="0"/>
        <v>0</v>
      </c>
    </row>
    <row r="12" spans="1:5" ht="12.75" customHeight="1" x14ac:dyDescent="0.2">
      <c r="A12" s="16" t="s">
        <v>329</v>
      </c>
      <c r="B12" s="16" t="s">
        <v>330</v>
      </c>
      <c r="C12" s="17">
        <f>'SO 01-32-01'!I3</f>
        <v>0</v>
      </c>
      <c r="D12" s="17">
        <f>'SO 01-32-01'!O2</f>
        <v>0</v>
      </c>
      <c r="E12" s="17">
        <f t="shared" si="0"/>
        <v>0</v>
      </c>
    </row>
    <row r="13" spans="1:5" ht="12.75" customHeight="1" x14ac:dyDescent="0.2">
      <c r="A13" s="16" t="s">
        <v>356</v>
      </c>
      <c r="B13" s="16" t="s">
        <v>357</v>
      </c>
      <c r="C13" s="17">
        <f>'SO 01-32-02'!I3</f>
        <v>0</v>
      </c>
      <c r="D13" s="17">
        <f>'SO 01-32-02'!O2</f>
        <v>0</v>
      </c>
      <c r="E13" s="17">
        <f t="shared" si="0"/>
        <v>0</v>
      </c>
    </row>
    <row r="14" spans="1:5" ht="12.75" customHeight="1" x14ac:dyDescent="0.2">
      <c r="A14" s="34" t="s">
        <v>369</v>
      </c>
      <c r="B14" s="34" t="s">
        <v>370</v>
      </c>
      <c r="C14" s="35">
        <f>'SO 01-73-01_SO 01-73-01.01_01.1'!I3</f>
        <v>0</v>
      </c>
      <c r="D14" s="35">
        <f>'SO 01-73-01_SO 01-73-01.01_01.1'!O2</f>
        <v>0</v>
      </c>
      <c r="E14" s="35">
        <f t="shared" si="0"/>
        <v>0</v>
      </c>
    </row>
    <row r="15" spans="1:5" ht="12.75" customHeight="1" x14ac:dyDescent="0.2">
      <c r="A15" s="34" t="s">
        <v>397</v>
      </c>
      <c r="B15" s="34" t="s">
        <v>398</v>
      </c>
      <c r="C15" s="35">
        <f>'SO 01-73-01_SO 01-73-01.01_01.2'!I3</f>
        <v>0</v>
      </c>
      <c r="D15" s="35">
        <f>'SO 01-73-01_SO 01-73-01.01_01.2'!O2</f>
        <v>0</v>
      </c>
      <c r="E15" s="35">
        <f t="shared" si="0"/>
        <v>0</v>
      </c>
    </row>
    <row r="16" spans="1:5" ht="12.75" customHeight="1" x14ac:dyDescent="0.2">
      <c r="A16" s="34" t="s">
        <v>725</v>
      </c>
      <c r="B16" s="34" t="s">
        <v>726</v>
      </c>
      <c r="C16" s="35">
        <f>'_SO 01-73-01.04_SO 01-73-01.04C'!I3</f>
        <v>0</v>
      </c>
      <c r="D16" s="35">
        <f>'_SO 01-73-01.04_SO 01-73-01.04C'!O2</f>
        <v>0</v>
      </c>
      <c r="E16" s="35">
        <f t="shared" si="0"/>
        <v>0</v>
      </c>
    </row>
    <row r="17" spans="1:5" ht="12.75" customHeight="1" x14ac:dyDescent="0.2">
      <c r="A17" s="34" t="s">
        <v>817</v>
      </c>
      <c r="B17" s="34" t="s">
        <v>818</v>
      </c>
      <c r="C17" s="35">
        <f>'SO 01-73-01_SO 01-73-01.04E'!I3</f>
        <v>0</v>
      </c>
      <c r="D17" s="35">
        <f>'SO 01-73-01_SO 01-73-01.04E'!O2</f>
        <v>0</v>
      </c>
      <c r="E17" s="35">
        <f t="shared" si="0"/>
        <v>0</v>
      </c>
    </row>
    <row r="18" spans="1:5" ht="12.75" customHeight="1" x14ac:dyDescent="0.2">
      <c r="A18" s="34" t="s">
        <v>904</v>
      </c>
      <c r="B18" s="34" t="s">
        <v>905</v>
      </c>
      <c r="C18" s="35">
        <f>'SO 01-73-01_SO 01-73-01.04H'!I3</f>
        <v>0</v>
      </c>
      <c r="D18" s="35">
        <f>'SO 01-73-01_SO 01-73-01.04H'!O2</f>
        <v>0</v>
      </c>
      <c r="E18" s="35">
        <f t="shared" si="0"/>
        <v>0</v>
      </c>
    </row>
    <row r="19" spans="1:5" ht="12.75" customHeight="1" x14ac:dyDescent="0.2">
      <c r="A19" s="16" t="s">
        <v>920</v>
      </c>
      <c r="B19" s="16" t="s">
        <v>206</v>
      </c>
      <c r="C19" s="17">
        <f>'SO 90-90'!I3</f>
        <v>0</v>
      </c>
      <c r="D19" s="17">
        <f>'SO 90-90'!O2</f>
        <v>0</v>
      </c>
      <c r="E19" s="17">
        <f t="shared" si="0"/>
        <v>0</v>
      </c>
    </row>
    <row r="20" spans="1:5" ht="12.75" customHeight="1" x14ac:dyDescent="0.2">
      <c r="A20" s="16" t="s">
        <v>923</v>
      </c>
      <c r="B20" s="16" t="s">
        <v>924</v>
      </c>
      <c r="C20" s="17">
        <f>'SO 98-98'!I3</f>
        <v>0</v>
      </c>
      <c r="D20" s="17">
        <f>'SO 98-98'!O2</f>
        <v>0</v>
      </c>
      <c r="E20" s="17">
        <f t="shared" si="0"/>
        <v>0</v>
      </c>
    </row>
  </sheetData>
  <mergeCells count="4">
    <mergeCell ref="A1:A3"/>
    <mergeCell ref="B2:B3"/>
    <mergeCell ref="B4:D4"/>
    <mergeCell ref="B5:D5"/>
  </mergeCells>
  <pageMargins left="0.75" right="0.75" top="1" bottom="1" header="0.5" footer="0.5"/>
  <pageSetup paperSize="9" fitToHeight="0" orientation="portrait" horizontalDpi="300" verticalDpi="300"/>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R73"/>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0+O9+O18+O51+O56+O69</f>
        <v>0</v>
      </c>
      <c r="P2" t="s">
        <v>22</v>
      </c>
    </row>
    <row r="3" spans="1:18" ht="15" customHeight="1" x14ac:dyDescent="0.25">
      <c r="A3" t="s">
        <v>12</v>
      </c>
      <c r="B3" s="10" t="s">
        <v>14</v>
      </c>
      <c r="C3" s="41" t="s">
        <v>15</v>
      </c>
      <c r="D3" s="37"/>
      <c r="E3" s="11" t="s">
        <v>16</v>
      </c>
      <c r="F3" s="1"/>
      <c r="G3" s="8"/>
      <c r="H3" s="7" t="s">
        <v>904</v>
      </c>
      <c r="I3" s="33">
        <f>0+I9+I18+I51+I56+I69</f>
        <v>0</v>
      </c>
      <c r="O3" t="s">
        <v>19</v>
      </c>
      <c r="P3" t="s">
        <v>23</v>
      </c>
    </row>
    <row r="4" spans="1:18" ht="15" customHeight="1" x14ac:dyDescent="0.25">
      <c r="A4" t="s">
        <v>17</v>
      </c>
      <c r="B4" s="10" t="s">
        <v>362</v>
      </c>
      <c r="C4" s="41" t="s">
        <v>363</v>
      </c>
      <c r="D4" s="37"/>
      <c r="E4" s="11" t="s">
        <v>364</v>
      </c>
      <c r="F4" s="1"/>
      <c r="G4" s="1"/>
      <c r="H4" s="9"/>
      <c r="I4" s="9"/>
      <c r="O4" t="s">
        <v>20</v>
      </c>
      <c r="P4" t="s">
        <v>23</v>
      </c>
    </row>
    <row r="5" spans="1:18" ht="12.75" customHeight="1" x14ac:dyDescent="0.25">
      <c r="A5" t="s">
        <v>365</v>
      </c>
      <c r="B5" s="13" t="s">
        <v>18</v>
      </c>
      <c r="C5" s="42" t="s">
        <v>904</v>
      </c>
      <c r="D5" s="43"/>
      <c r="E5" s="14" t="s">
        <v>905</v>
      </c>
      <c r="F5" s="5"/>
      <c r="G5" s="5"/>
      <c r="H5" s="5"/>
      <c r="I5" s="5"/>
      <c r="O5" t="s">
        <v>21</v>
      </c>
      <c r="P5" t="s">
        <v>23</v>
      </c>
    </row>
    <row r="6" spans="1:18" ht="12.75" customHeight="1" x14ac:dyDescent="0.2">
      <c r="A6" s="40" t="s">
        <v>26</v>
      </c>
      <c r="B6" s="40" t="s">
        <v>28</v>
      </c>
      <c r="C6" s="40" t="s">
        <v>30</v>
      </c>
      <c r="D6" s="40" t="s">
        <v>31</v>
      </c>
      <c r="E6" s="40" t="s">
        <v>32</v>
      </c>
      <c r="F6" s="40" t="s">
        <v>34</v>
      </c>
      <c r="G6" s="40" t="s">
        <v>36</v>
      </c>
      <c r="H6" s="40" t="s">
        <v>38</v>
      </c>
      <c r="I6" s="40"/>
    </row>
    <row r="7" spans="1:18" ht="12.75" customHeight="1" x14ac:dyDescent="0.2">
      <c r="A7" s="40"/>
      <c r="B7" s="40"/>
      <c r="C7" s="40"/>
      <c r="D7" s="40"/>
      <c r="E7" s="40"/>
      <c r="F7" s="40"/>
      <c r="G7" s="40"/>
      <c r="H7" s="12" t="s">
        <v>39</v>
      </c>
      <c r="I7" s="12" t="s">
        <v>41</v>
      </c>
    </row>
    <row r="8" spans="1:18" ht="12.75" customHeight="1" x14ac:dyDescent="0.2">
      <c r="A8" s="12" t="s">
        <v>27</v>
      </c>
      <c r="B8" s="12" t="s">
        <v>29</v>
      </c>
      <c r="C8" s="12" t="s">
        <v>23</v>
      </c>
      <c r="D8" s="12" t="s">
        <v>22</v>
      </c>
      <c r="E8" s="12" t="s">
        <v>33</v>
      </c>
      <c r="F8" s="12" t="s">
        <v>35</v>
      </c>
      <c r="G8" s="12" t="s">
        <v>37</v>
      </c>
      <c r="H8" s="12" t="s">
        <v>40</v>
      </c>
      <c r="I8" s="12" t="s">
        <v>42</v>
      </c>
    </row>
    <row r="9" spans="1:18" ht="12.75" customHeight="1" x14ac:dyDescent="0.2">
      <c r="A9" s="15" t="s">
        <v>43</v>
      </c>
      <c r="B9" s="15"/>
      <c r="C9" s="19" t="s">
        <v>641</v>
      </c>
      <c r="D9" s="15"/>
      <c r="E9" s="20" t="s">
        <v>824</v>
      </c>
      <c r="F9" s="15"/>
      <c r="G9" s="15"/>
      <c r="H9" s="15"/>
      <c r="I9" s="21">
        <f>0+Q9</f>
        <v>0</v>
      </c>
      <c r="O9">
        <f>0+R9</f>
        <v>0</v>
      </c>
      <c r="Q9">
        <f>0+I10+I14</f>
        <v>0</v>
      </c>
      <c r="R9">
        <f>0+O10+O14</f>
        <v>0</v>
      </c>
    </row>
    <row r="10" spans="1:18" ht="25.5" x14ac:dyDescent="0.2">
      <c r="A10" s="18" t="s">
        <v>45</v>
      </c>
      <c r="B10" s="22" t="s">
        <v>29</v>
      </c>
      <c r="C10" s="22" t="s">
        <v>825</v>
      </c>
      <c r="D10" s="18" t="s">
        <v>47</v>
      </c>
      <c r="E10" s="23" t="s">
        <v>826</v>
      </c>
      <c r="F10" s="24" t="s">
        <v>735</v>
      </c>
      <c r="G10" s="25">
        <v>2</v>
      </c>
      <c r="H10" s="26">
        <v>0</v>
      </c>
      <c r="I10" s="26">
        <f>ROUND(ROUND(H10,2)*ROUND(G10,3),2)</f>
        <v>0</v>
      </c>
      <c r="O10">
        <f>(I10*21)/100</f>
        <v>0</v>
      </c>
      <c r="P10" t="s">
        <v>23</v>
      </c>
    </row>
    <row r="11" spans="1:18" ht="25.5" x14ac:dyDescent="0.2">
      <c r="A11" s="27" t="s">
        <v>50</v>
      </c>
      <c r="E11" s="28" t="s">
        <v>821</v>
      </c>
    </row>
    <row r="12" spans="1:18" x14ac:dyDescent="0.2">
      <c r="A12" s="29" t="s">
        <v>52</v>
      </c>
      <c r="E12" s="30" t="s">
        <v>47</v>
      </c>
    </row>
    <row r="13" spans="1:18" x14ac:dyDescent="0.2">
      <c r="A13" t="s">
        <v>54</v>
      </c>
      <c r="E13" s="28" t="s">
        <v>47</v>
      </c>
    </row>
    <row r="14" spans="1:18" x14ac:dyDescent="0.2">
      <c r="A14" s="18" t="s">
        <v>45</v>
      </c>
      <c r="B14" s="22" t="s">
        <v>23</v>
      </c>
      <c r="C14" s="22" t="s">
        <v>832</v>
      </c>
      <c r="D14" s="18" t="s">
        <v>47</v>
      </c>
      <c r="E14" s="23" t="s">
        <v>833</v>
      </c>
      <c r="F14" s="24" t="s">
        <v>735</v>
      </c>
      <c r="G14" s="25">
        <v>2</v>
      </c>
      <c r="H14" s="26">
        <v>0</v>
      </c>
      <c r="I14" s="26">
        <f>ROUND(ROUND(H14,2)*ROUND(G14,3),2)</f>
        <v>0</v>
      </c>
      <c r="O14">
        <f>(I14*21)/100</f>
        <v>0</v>
      </c>
      <c r="P14" t="s">
        <v>23</v>
      </c>
    </row>
    <row r="15" spans="1:18" ht="25.5" x14ac:dyDescent="0.2">
      <c r="A15" s="27" t="s">
        <v>50</v>
      </c>
      <c r="E15" s="28" t="s">
        <v>821</v>
      </c>
    </row>
    <row r="16" spans="1:18" x14ac:dyDescent="0.2">
      <c r="A16" s="29" t="s">
        <v>52</v>
      </c>
      <c r="E16" s="30" t="s">
        <v>47</v>
      </c>
    </row>
    <row r="17" spans="1:18" x14ac:dyDescent="0.2">
      <c r="A17" t="s">
        <v>54</v>
      </c>
      <c r="E17" s="28" t="s">
        <v>47</v>
      </c>
    </row>
    <row r="18" spans="1:18" ht="12.75" customHeight="1" x14ac:dyDescent="0.2">
      <c r="A18" s="5" t="s">
        <v>43</v>
      </c>
      <c r="B18" s="5"/>
      <c r="C18" s="31" t="s">
        <v>843</v>
      </c>
      <c r="D18" s="5"/>
      <c r="E18" s="20" t="s">
        <v>844</v>
      </c>
      <c r="F18" s="5"/>
      <c r="G18" s="5"/>
      <c r="H18" s="5"/>
      <c r="I18" s="32">
        <f>0+Q18</f>
        <v>0</v>
      </c>
      <c r="O18">
        <f>0+R18</f>
        <v>0</v>
      </c>
      <c r="Q18">
        <f>0+I19+I23+I27+I31+I35+I39+I43+I47</f>
        <v>0</v>
      </c>
      <c r="R18">
        <f>0+O19+O23+O27+O31+O35+O39+O43+O47</f>
        <v>0</v>
      </c>
    </row>
    <row r="19" spans="1:18" x14ac:dyDescent="0.2">
      <c r="A19" s="18" t="s">
        <v>45</v>
      </c>
      <c r="B19" s="22" t="s">
        <v>22</v>
      </c>
      <c r="C19" s="22" t="s">
        <v>906</v>
      </c>
      <c r="D19" s="18" t="s">
        <v>47</v>
      </c>
      <c r="E19" s="23" t="s">
        <v>907</v>
      </c>
      <c r="F19" s="24" t="s">
        <v>829</v>
      </c>
      <c r="G19" s="25">
        <v>10</v>
      </c>
      <c r="H19" s="26">
        <v>0</v>
      </c>
      <c r="I19" s="26">
        <f>ROUND(ROUND(H19,2)*ROUND(G19,3),2)</f>
        <v>0</v>
      </c>
      <c r="O19">
        <f>(I19*21)/100</f>
        <v>0</v>
      </c>
      <c r="P19" t="s">
        <v>23</v>
      </c>
    </row>
    <row r="20" spans="1:18" ht="25.5" x14ac:dyDescent="0.2">
      <c r="A20" s="27" t="s">
        <v>50</v>
      </c>
      <c r="E20" s="28" t="s">
        <v>821</v>
      </c>
    </row>
    <row r="21" spans="1:18" x14ac:dyDescent="0.2">
      <c r="A21" s="29" t="s">
        <v>52</v>
      </c>
      <c r="E21" s="30" t="s">
        <v>47</v>
      </c>
    </row>
    <row r="22" spans="1:18" x14ac:dyDescent="0.2">
      <c r="A22" t="s">
        <v>54</v>
      </c>
      <c r="E22" s="28" t="s">
        <v>47</v>
      </c>
    </row>
    <row r="23" spans="1:18" x14ac:dyDescent="0.2">
      <c r="A23" s="18" t="s">
        <v>45</v>
      </c>
      <c r="B23" s="22" t="s">
        <v>33</v>
      </c>
      <c r="C23" s="22" t="s">
        <v>908</v>
      </c>
      <c r="D23" s="18" t="s">
        <v>47</v>
      </c>
      <c r="E23" s="23" t="s">
        <v>909</v>
      </c>
      <c r="F23" s="24" t="s">
        <v>829</v>
      </c>
      <c r="G23" s="25">
        <v>60</v>
      </c>
      <c r="H23" s="26">
        <v>0</v>
      </c>
      <c r="I23" s="26">
        <f>ROUND(ROUND(H23,2)*ROUND(G23,3),2)</f>
        <v>0</v>
      </c>
      <c r="O23">
        <f>(I23*21)/100</f>
        <v>0</v>
      </c>
      <c r="P23" t="s">
        <v>23</v>
      </c>
    </row>
    <row r="24" spans="1:18" ht="25.5" x14ac:dyDescent="0.2">
      <c r="A24" s="27" t="s">
        <v>50</v>
      </c>
      <c r="E24" s="28" t="s">
        <v>821</v>
      </c>
    </row>
    <row r="25" spans="1:18" x14ac:dyDescent="0.2">
      <c r="A25" s="29" t="s">
        <v>52</v>
      </c>
      <c r="E25" s="30" t="s">
        <v>47</v>
      </c>
    </row>
    <row r="26" spans="1:18" x14ac:dyDescent="0.2">
      <c r="A26" t="s">
        <v>54</v>
      </c>
      <c r="E26" s="28" t="s">
        <v>47</v>
      </c>
    </row>
    <row r="27" spans="1:18" x14ac:dyDescent="0.2">
      <c r="A27" s="18" t="s">
        <v>45</v>
      </c>
      <c r="B27" s="22" t="s">
        <v>35</v>
      </c>
      <c r="C27" s="22" t="s">
        <v>867</v>
      </c>
      <c r="D27" s="18" t="s">
        <v>47</v>
      </c>
      <c r="E27" s="23" t="s">
        <v>868</v>
      </c>
      <c r="F27" s="24" t="s">
        <v>735</v>
      </c>
      <c r="G27" s="25">
        <v>4</v>
      </c>
      <c r="H27" s="26">
        <v>0</v>
      </c>
      <c r="I27" s="26">
        <f>ROUND(ROUND(H27,2)*ROUND(G27,3),2)</f>
        <v>0</v>
      </c>
      <c r="O27">
        <f>(I27*21)/100</f>
        <v>0</v>
      </c>
      <c r="P27" t="s">
        <v>23</v>
      </c>
    </row>
    <row r="28" spans="1:18" ht="25.5" x14ac:dyDescent="0.2">
      <c r="A28" s="27" t="s">
        <v>50</v>
      </c>
      <c r="E28" s="28" t="s">
        <v>821</v>
      </c>
    </row>
    <row r="29" spans="1:18" x14ac:dyDescent="0.2">
      <c r="A29" s="29" t="s">
        <v>52</v>
      </c>
      <c r="E29" s="30" t="s">
        <v>47</v>
      </c>
    </row>
    <row r="30" spans="1:18" x14ac:dyDescent="0.2">
      <c r="A30" t="s">
        <v>54</v>
      </c>
      <c r="E30" s="28" t="s">
        <v>47</v>
      </c>
    </row>
    <row r="31" spans="1:18" x14ac:dyDescent="0.2">
      <c r="A31" s="18" t="s">
        <v>45</v>
      </c>
      <c r="B31" s="22" t="s">
        <v>37</v>
      </c>
      <c r="C31" s="22" t="s">
        <v>869</v>
      </c>
      <c r="D31" s="18" t="s">
        <v>47</v>
      </c>
      <c r="E31" s="23" t="s">
        <v>870</v>
      </c>
      <c r="F31" s="24" t="s">
        <v>735</v>
      </c>
      <c r="G31" s="25">
        <v>14</v>
      </c>
      <c r="H31" s="26">
        <v>0</v>
      </c>
      <c r="I31" s="26">
        <f>ROUND(ROUND(H31,2)*ROUND(G31,3),2)</f>
        <v>0</v>
      </c>
      <c r="O31">
        <f>(I31*21)/100</f>
        <v>0</v>
      </c>
      <c r="P31" t="s">
        <v>23</v>
      </c>
    </row>
    <row r="32" spans="1:18" ht="25.5" x14ac:dyDescent="0.2">
      <c r="A32" s="27" t="s">
        <v>50</v>
      </c>
      <c r="E32" s="28" t="s">
        <v>821</v>
      </c>
    </row>
    <row r="33" spans="1:16" x14ac:dyDescent="0.2">
      <c r="A33" s="29" t="s">
        <v>52</v>
      </c>
      <c r="E33" s="30" t="s">
        <v>47</v>
      </c>
    </row>
    <row r="34" spans="1:16" x14ac:dyDescent="0.2">
      <c r="A34" t="s">
        <v>54</v>
      </c>
      <c r="E34" s="28" t="s">
        <v>47</v>
      </c>
    </row>
    <row r="35" spans="1:16" x14ac:dyDescent="0.2">
      <c r="A35" s="18" t="s">
        <v>45</v>
      </c>
      <c r="B35" s="22" t="s">
        <v>77</v>
      </c>
      <c r="C35" s="22" t="s">
        <v>910</v>
      </c>
      <c r="D35" s="18" t="s">
        <v>47</v>
      </c>
      <c r="E35" s="23" t="s">
        <v>911</v>
      </c>
      <c r="F35" s="24" t="s">
        <v>735</v>
      </c>
      <c r="G35" s="25">
        <v>9</v>
      </c>
      <c r="H35" s="26">
        <v>0</v>
      </c>
      <c r="I35" s="26">
        <f>ROUND(ROUND(H35,2)*ROUND(G35,3),2)</f>
        <v>0</v>
      </c>
      <c r="O35">
        <f>(I35*21)/100</f>
        <v>0</v>
      </c>
      <c r="P35" t="s">
        <v>23</v>
      </c>
    </row>
    <row r="36" spans="1:16" ht="25.5" x14ac:dyDescent="0.2">
      <c r="A36" s="27" t="s">
        <v>50</v>
      </c>
      <c r="E36" s="28" t="s">
        <v>821</v>
      </c>
    </row>
    <row r="37" spans="1:16" x14ac:dyDescent="0.2">
      <c r="A37" s="29" t="s">
        <v>52</v>
      </c>
      <c r="E37" s="30" t="s">
        <v>47</v>
      </c>
    </row>
    <row r="38" spans="1:16" x14ac:dyDescent="0.2">
      <c r="A38" t="s">
        <v>54</v>
      </c>
      <c r="E38" s="28" t="s">
        <v>47</v>
      </c>
    </row>
    <row r="39" spans="1:16" ht="25.5" x14ac:dyDescent="0.2">
      <c r="A39" s="18" t="s">
        <v>45</v>
      </c>
      <c r="B39" s="22" t="s">
        <v>82</v>
      </c>
      <c r="C39" s="22" t="s">
        <v>912</v>
      </c>
      <c r="D39" s="18" t="s">
        <v>47</v>
      </c>
      <c r="E39" s="23" t="s">
        <v>913</v>
      </c>
      <c r="F39" s="24" t="s">
        <v>829</v>
      </c>
      <c r="G39" s="25">
        <v>25</v>
      </c>
      <c r="H39" s="26">
        <v>0</v>
      </c>
      <c r="I39" s="26">
        <f>ROUND(ROUND(H39,2)*ROUND(G39,3),2)</f>
        <v>0</v>
      </c>
      <c r="O39">
        <f>(I39*21)/100</f>
        <v>0</v>
      </c>
      <c r="P39" t="s">
        <v>23</v>
      </c>
    </row>
    <row r="40" spans="1:16" ht="25.5" x14ac:dyDescent="0.2">
      <c r="A40" s="27" t="s">
        <v>50</v>
      </c>
      <c r="E40" s="28" t="s">
        <v>821</v>
      </c>
    </row>
    <row r="41" spans="1:16" x14ac:dyDescent="0.2">
      <c r="A41" s="29" t="s">
        <v>52</v>
      </c>
      <c r="E41" s="30" t="s">
        <v>47</v>
      </c>
    </row>
    <row r="42" spans="1:16" x14ac:dyDescent="0.2">
      <c r="A42" t="s">
        <v>54</v>
      </c>
      <c r="E42" s="28" t="s">
        <v>47</v>
      </c>
    </row>
    <row r="43" spans="1:16" ht="25.5" x14ac:dyDescent="0.2">
      <c r="A43" s="18" t="s">
        <v>45</v>
      </c>
      <c r="B43" s="22" t="s">
        <v>40</v>
      </c>
      <c r="C43" s="22" t="s">
        <v>914</v>
      </c>
      <c r="D43" s="18" t="s">
        <v>47</v>
      </c>
      <c r="E43" s="23" t="s">
        <v>915</v>
      </c>
      <c r="F43" s="24" t="s">
        <v>735</v>
      </c>
      <c r="G43" s="25">
        <v>2</v>
      </c>
      <c r="H43" s="26">
        <v>0</v>
      </c>
      <c r="I43" s="26">
        <f>ROUND(ROUND(H43,2)*ROUND(G43,3),2)</f>
        <v>0</v>
      </c>
      <c r="O43">
        <f>(I43*21)/100</f>
        <v>0</v>
      </c>
      <c r="P43" t="s">
        <v>23</v>
      </c>
    </row>
    <row r="44" spans="1:16" ht="25.5" x14ac:dyDescent="0.2">
      <c r="A44" s="27" t="s">
        <v>50</v>
      </c>
      <c r="E44" s="28" t="s">
        <v>821</v>
      </c>
    </row>
    <row r="45" spans="1:16" x14ac:dyDescent="0.2">
      <c r="A45" s="29" t="s">
        <v>52</v>
      </c>
      <c r="E45" s="30" t="s">
        <v>47</v>
      </c>
    </row>
    <row r="46" spans="1:16" x14ac:dyDescent="0.2">
      <c r="A46" t="s">
        <v>54</v>
      </c>
      <c r="E46" s="28" t="s">
        <v>47</v>
      </c>
    </row>
    <row r="47" spans="1:16" x14ac:dyDescent="0.2">
      <c r="A47" s="18" t="s">
        <v>45</v>
      </c>
      <c r="B47" s="22" t="s">
        <v>42</v>
      </c>
      <c r="C47" s="22" t="s">
        <v>916</v>
      </c>
      <c r="D47" s="18" t="s">
        <v>47</v>
      </c>
      <c r="E47" s="23" t="s">
        <v>917</v>
      </c>
      <c r="F47" s="24" t="s">
        <v>735</v>
      </c>
      <c r="G47" s="25">
        <v>2</v>
      </c>
      <c r="H47" s="26">
        <v>0</v>
      </c>
      <c r="I47" s="26">
        <f>ROUND(ROUND(H47,2)*ROUND(G47,3),2)</f>
        <v>0</v>
      </c>
      <c r="O47">
        <f>(I47*21)/100</f>
        <v>0</v>
      </c>
      <c r="P47" t="s">
        <v>23</v>
      </c>
    </row>
    <row r="48" spans="1:16" ht="25.5" x14ac:dyDescent="0.2">
      <c r="A48" s="27" t="s">
        <v>50</v>
      </c>
      <c r="E48" s="28" t="s">
        <v>821</v>
      </c>
    </row>
    <row r="49" spans="1:18" x14ac:dyDescent="0.2">
      <c r="A49" s="29" t="s">
        <v>52</v>
      </c>
      <c r="E49" s="30" t="s">
        <v>47</v>
      </c>
    </row>
    <row r="50" spans="1:18" x14ac:dyDescent="0.2">
      <c r="A50" t="s">
        <v>54</v>
      </c>
      <c r="E50" s="28" t="s">
        <v>47</v>
      </c>
    </row>
    <row r="51" spans="1:18" ht="12.75" customHeight="1" x14ac:dyDescent="0.2">
      <c r="A51" s="5" t="s">
        <v>43</v>
      </c>
      <c r="B51" s="5"/>
      <c r="C51" s="31" t="s">
        <v>871</v>
      </c>
      <c r="D51" s="5"/>
      <c r="E51" s="20" t="s">
        <v>872</v>
      </c>
      <c r="F51" s="5"/>
      <c r="G51" s="5"/>
      <c r="H51" s="5"/>
      <c r="I51" s="32">
        <f>0+Q51</f>
        <v>0</v>
      </c>
      <c r="O51">
        <f>0+R51</f>
        <v>0</v>
      </c>
      <c r="Q51">
        <f>0+I52</f>
        <v>0</v>
      </c>
      <c r="R51">
        <f>0+O52</f>
        <v>0</v>
      </c>
    </row>
    <row r="52" spans="1:18" ht="25.5" x14ac:dyDescent="0.2">
      <c r="A52" s="18" t="s">
        <v>45</v>
      </c>
      <c r="B52" s="22" t="s">
        <v>92</v>
      </c>
      <c r="C52" s="22" t="s">
        <v>873</v>
      </c>
      <c r="D52" s="18" t="s">
        <v>47</v>
      </c>
      <c r="E52" s="23" t="s">
        <v>874</v>
      </c>
      <c r="F52" s="24" t="s">
        <v>829</v>
      </c>
      <c r="G52" s="25">
        <v>52</v>
      </c>
      <c r="H52" s="26">
        <v>0</v>
      </c>
      <c r="I52" s="26">
        <f>ROUND(ROUND(H52,2)*ROUND(G52,3),2)</f>
        <v>0</v>
      </c>
      <c r="O52">
        <f>(I52*21)/100</f>
        <v>0</v>
      </c>
      <c r="P52" t="s">
        <v>23</v>
      </c>
    </row>
    <row r="53" spans="1:18" ht="25.5" x14ac:dyDescent="0.2">
      <c r="A53" s="27" t="s">
        <v>50</v>
      </c>
      <c r="E53" s="28" t="s">
        <v>821</v>
      </c>
    </row>
    <row r="54" spans="1:18" x14ac:dyDescent="0.2">
      <c r="A54" s="29" t="s">
        <v>52</v>
      </c>
      <c r="E54" s="30" t="s">
        <v>47</v>
      </c>
    </row>
    <row r="55" spans="1:18" x14ac:dyDescent="0.2">
      <c r="A55" t="s">
        <v>54</v>
      </c>
      <c r="E55" s="28" t="s">
        <v>47</v>
      </c>
    </row>
    <row r="56" spans="1:18" ht="12.75" customHeight="1" x14ac:dyDescent="0.2">
      <c r="A56" s="5" t="s">
        <v>43</v>
      </c>
      <c r="B56" s="5"/>
      <c r="C56" s="31" t="s">
        <v>891</v>
      </c>
      <c r="D56" s="5"/>
      <c r="E56" s="20" t="s">
        <v>892</v>
      </c>
      <c r="F56" s="5"/>
      <c r="G56" s="5"/>
      <c r="H56" s="5"/>
      <c r="I56" s="32">
        <f>0+Q56</f>
        <v>0</v>
      </c>
      <c r="O56">
        <f>0+R56</f>
        <v>0</v>
      </c>
      <c r="Q56">
        <f>0+I57+I61+I65</f>
        <v>0</v>
      </c>
      <c r="R56">
        <f>0+O57+O61+O65</f>
        <v>0</v>
      </c>
    </row>
    <row r="57" spans="1:18" ht="25.5" x14ac:dyDescent="0.2">
      <c r="A57" s="18" t="s">
        <v>45</v>
      </c>
      <c r="B57" s="22" t="s">
        <v>97</v>
      </c>
      <c r="C57" s="22" t="s">
        <v>895</v>
      </c>
      <c r="D57" s="18" t="s">
        <v>47</v>
      </c>
      <c r="E57" s="23" t="s">
        <v>896</v>
      </c>
      <c r="F57" s="24" t="s">
        <v>735</v>
      </c>
      <c r="G57" s="25">
        <v>1</v>
      </c>
      <c r="H57" s="26">
        <v>0</v>
      </c>
      <c r="I57" s="26">
        <f>ROUND(ROUND(H57,2)*ROUND(G57,3),2)</f>
        <v>0</v>
      </c>
      <c r="O57">
        <f>(I57*21)/100</f>
        <v>0</v>
      </c>
      <c r="P57" t="s">
        <v>23</v>
      </c>
    </row>
    <row r="58" spans="1:18" ht="25.5" x14ac:dyDescent="0.2">
      <c r="A58" s="27" t="s">
        <v>50</v>
      </c>
      <c r="E58" s="28" t="s">
        <v>821</v>
      </c>
    </row>
    <row r="59" spans="1:18" x14ac:dyDescent="0.2">
      <c r="A59" s="29" t="s">
        <v>52</v>
      </c>
      <c r="E59" s="30" t="s">
        <v>47</v>
      </c>
    </row>
    <row r="60" spans="1:18" x14ac:dyDescent="0.2">
      <c r="A60" t="s">
        <v>54</v>
      </c>
      <c r="E60" s="28" t="s">
        <v>47</v>
      </c>
    </row>
    <row r="61" spans="1:18" ht="25.5" x14ac:dyDescent="0.2">
      <c r="A61" s="18" t="s">
        <v>45</v>
      </c>
      <c r="B61" s="22" t="s">
        <v>102</v>
      </c>
      <c r="C61" s="22" t="s">
        <v>897</v>
      </c>
      <c r="D61" s="18" t="s">
        <v>47</v>
      </c>
      <c r="E61" s="23" t="s">
        <v>898</v>
      </c>
      <c r="F61" s="24" t="s">
        <v>735</v>
      </c>
      <c r="G61" s="25">
        <v>1</v>
      </c>
      <c r="H61" s="26">
        <v>0</v>
      </c>
      <c r="I61" s="26">
        <f>ROUND(ROUND(H61,2)*ROUND(G61,3),2)</f>
        <v>0</v>
      </c>
      <c r="O61">
        <f>(I61*21)/100</f>
        <v>0</v>
      </c>
      <c r="P61" t="s">
        <v>23</v>
      </c>
    </row>
    <row r="62" spans="1:18" ht="25.5" x14ac:dyDescent="0.2">
      <c r="A62" s="27" t="s">
        <v>50</v>
      </c>
      <c r="E62" s="28" t="s">
        <v>821</v>
      </c>
    </row>
    <row r="63" spans="1:18" x14ac:dyDescent="0.2">
      <c r="A63" s="29" t="s">
        <v>52</v>
      </c>
      <c r="E63" s="30" t="s">
        <v>47</v>
      </c>
    </row>
    <row r="64" spans="1:18" x14ac:dyDescent="0.2">
      <c r="A64" t="s">
        <v>54</v>
      </c>
      <c r="E64" s="28" t="s">
        <v>47</v>
      </c>
    </row>
    <row r="65" spans="1:18" x14ac:dyDescent="0.2">
      <c r="A65" s="18" t="s">
        <v>45</v>
      </c>
      <c r="B65" s="22" t="s">
        <v>107</v>
      </c>
      <c r="C65" s="22" t="s">
        <v>918</v>
      </c>
      <c r="D65" s="18" t="s">
        <v>47</v>
      </c>
      <c r="E65" s="23" t="s">
        <v>919</v>
      </c>
      <c r="F65" s="24" t="s">
        <v>735</v>
      </c>
      <c r="G65" s="25">
        <v>1</v>
      </c>
      <c r="H65" s="26">
        <v>0</v>
      </c>
      <c r="I65" s="26">
        <f>ROUND(ROUND(H65,2)*ROUND(G65,3),2)</f>
        <v>0</v>
      </c>
      <c r="O65">
        <f>(I65*21)/100</f>
        <v>0</v>
      </c>
      <c r="P65" t="s">
        <v>23</v>
      </c>
    </row>
    <row r="66" spans="1:18" ht="25.5" x14ac:dyDescent="0.2">
      <c r="A66" s="27" t="s">
        <v>50</v>
      </c>
      <c r="E66" s="28" t="s">
        <v>821</v>
      </c>
    </row>
    <row r="67" spans="1:18" x14ac:dyDescent="0.2">
      <c r="A67" s="29" t="s">
        <v>52</v>
      </c>
      <c r="E67" s="30" t="s">
        <v>47</v>
      </c>
    </row>
    <row r="68" spans="1:18" x14ac:dyDescent="0.2">
      <c r="A68" t="s">
        <v>54</v>
      </c>
      <c r="E68" s="28" t="s">
        <v>47</v>
      </c>
    </row>
    <row r="69" spans="1:18" ht="12.75" customHeight="1" x14ac:dyDescent="0.2">
      <c r="A69" s="5" t="s">
        <v>43</v>
      </c>
      <c r="B69" s="5"/>
      <c r="C69" s="31" t="s">
        <v>40</v>
      </c>
      <c r="D69" s="5"/>
      <c r="E69" s="20" t="s">
        <v>900</v>
      </c>
      <c r="F69" s="5"/>
      <c r="G69" s="5"/>
      <c r="H69" s="5"/>
      <c r="I69" s="32">
        <f>0+Q69</f>
        <v>0</v>
      </c>
      <c r="O69">
        <f>0+R69</f>
        <v>0</v>
      </c>
      <c r="Q69">
        <f>0+I70</f>
        <v>0</v>
      </c>
      <c r="R69">
        <f>0+O70</f>
        <v>0</v>
      </c>
    </row>
    <row r="70" spans="1:18" x14ac:dyDescent="0.2">
      <c r="A70" s="18" t="s">
        <v>45</v>
      </c>
      <c r="B70" s="22" t="s">
        <v>111</v>
      </c>
      <c r="C70" s="22" t="s">
        <v>901</v>
      </c>
      <c r="D70" s="18" t="s">
        <v>47</v>
      </c>
      <c r="E70" s="23" t="s">
        <v>902</v>
      </c>
      <c r="F70" s="24" t="s">
        <v>735</v>
      </c>
      <c r="G70" s="25">
        <v>5</v>
      </c>
      <c r="H70" s="26">
        <v>0</v>
      </c>
      <c r="I70" s="26">
        <f>ROUND(ROUND(H70,2)*ROUND(G70,3),2)</f>
        <v>0</v>
      </c>
      <c r="O70">
        <f>(I70*21)/100</f>
        <v>0</v>
      </c>
      <c r="P70" t="s">
        <v>23</v>
      </c>
    </row>
    <row r="71" spans="1:18" ht="25.5" x14ac:dyDescent="0.2">
      <c r="A71" s="27" t="s">
        <v>50</v>
      </c>
      <c r="E71" s="28" t="s">
        <v>821</v>
      </c>
    </row>
    <row r="72" spans="1:18" x14ac:dyDescent="0.2">
      <c r="A72" s="29" t="s">
        <v>52</v>
      </c>
      <c r="E72" s="30" t="s">
        <v>47</v>
      </c>
    </row>
    <row r="73" spans="1:18" x14ac:dyDescent="0.2">
      <c r="A73" t="s">
        <v>54</v>
      </c>
      <c r="E73" s="28" t="s">
        <v>47</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drawing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pageSetUpPr fitToPage="1"/>
  </sheetPr>
  <dimension ref="A1:R4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f>
        <v>0</v>
      </c>
      <c r="P2" t="s">
        <v>22</v>
      </c>
    </row>
    <row r="3" spans="1:18" ht="15" customHeight="1" x14ac:dyDescent="0.25">
      <c r="A3" t="s">
        <v>12</v>
      </c>
      <c r="B3" s="10" t="s">
        <v>14</v>
      </c>
      <c r="C3" s="41" t="s">
        <v>15</v>
      </c>
      <c r="D3" s="37"/>
      <c r="E3" s="11" t="s">
        <v>16</v>
      </c>
      <c r="F3" s="1"/>
      <c r="G3" s="8"/>
      <c r="H3" s="7" t="s">
        <v>920</v>
      </c>
      <c r="I3" s="33">
        <f>0+I8</f>
        <v>0</v>
      </c>
      <c r="O3" t="s">
        <v>19</v>
      </c>
      <c r="P3" t="s">
        <v>23</v>
      </c>
    </row>
    <row r="4" spans="1:18" ht="15" customHeight="1" x14ac:dyDescent="0.25">
      <c r="A4" t="s">
        <v>17</v>
      </c>
      <c r="B4" s="13" t="s">
        <v>18</v>
      </c>
      <c r="C4" s="42" t="s">
        <v>920</v>
      </c>
      <c r="D4" s="43"/>
      <c r="E4" s="14" t="s">
        <v>206</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205</v>
      </c>
      <c r="D8" s="15"/>
      <c r="E8" s="20" t="s">
        <v>206</v>
      </c>
      <c r="F8" s="15"/>
      <c r="G8" s="15"/>
      <c r="H8" s="15"/>
      <c r="I8" s="21">
        <f>0+Q8</f>
        <v>0</v>
      </c>
      <c r="O8">
        <f>0+R8</f>
        <v>0</v>
      </c>
      <c r="Q8">
        <f>0+I9+I13+I17+I21+I25+I29+I33+I37+I41</f>
        <v>0</v>
      </c>
      <c r="R8">
        <f>0+O9+O13+O17+O21+O25+O29+O33+O37+O41</f>
        <v>0</v>
      </c>
    </row>
    <row r="9" spans="1:18" ht="38.25" x14ac:dyDescent="0.2">
      <c r="A9" s="18" t="s">
        <v>45</v>
      </c>
      <c r="B9" s="22" t="s">
        <v>29</v>
      </c>
      <c r="C9" s="22" t="s">
        <v>354</v>
      </c>
      <c r="D9" s="18" t="s">
        <v>209</v>
      </c>
      <c r="E9" s="23" t="s">
        <v>355</v>
      </c>
      <c r="F9" s="24" t="s">
        <v>80</v>
      </c>
      <c r="G9" s="25">
        <v>1109.2570000000001</v>
      </c>
      <c r="H9" s="26">
        <v>0</v>
      </c>
      <c r="I9" s="26">
        <f>ROUND(ROUND(H9,2)*ROUND(G9,3),2)</f>
        <v>0</v>
      </c>
      <c r="O9">
        <f>(I9*21)/100</f>
        <v>0</v>
      </c>
      <c r="P9" t="s">
        <v>23</v>
      </c>
    </row>
    <row r="10" spans="1:18" ht="38.25" x14ac:dyDescent="0.2">
      <c r="A10" s="27" t="s">
        <v>50</v>
      </c>
      <c r="E10" s="28" t="s">
        <v>355</v>
      </c>
    </row>
    <row r="11" spans="1:18" x14ac:dyDescent="0.2">
      <c r="A11" s="29" t="s">
        <v>52</v>
      </c>
      <c r="E11" s="30" t="s">
        <v>47</v>
      </c>
    </row>
    <row r="12" spans="1:18" x14ac:dyDescent="0.2">
      <c r="A12" t="s">
        <v>54</v>
      </c>
      <c r="E12" s="28" t="s">
        <v>47</v>
      </c>
    </row>
    <row r="13" spans="1:18" ht="25.5" x14ac:dyDescent="0.2">
      <c r="A13" s="18" t="s">
        <v>45</v>
      </c>
      <c r="B13" s="22" t="s">
        <v>23</v>
      </c>
      <c r="C13" s="22" t="s">
        <v>383</v>
      </c>
      <c r="D13" s="18" t="s">
        <v>209</v>
      </c>
      <c r="E13" s="23" t="s">
        <v>384</v>
      </c>
      <c r="F13" s="24" t="s">
        <v>80</v>
      </c>
      <c r="G13" s="25">
        <v>127.44</v>
      </c>
      <c r="H13" s="26">
        <v>0</v>
      </c>
      <c r="I13" s="26">
        <f>ROUND(ROUND(H13,2)*ROUND(G13,3),2)</f>
        <v>0</v>
      </c>
      <c r="O13">
        <f>(I13*21)/100</f>
        <v>0</v>
      </c>
      <c r="P13" t="s">
        <v>23</v>
      </c>
    </row>
    <row r="14" spans="1:18" x14ac:dyDescent="0.2">
      <c r="A14" s="27" t="s">
        <v>50</v>
      </c>
      <c r="E14" s="28" t="s">
        <v>921</v>
      </c>
    </row>
    <row r="15" spans="1:18" x14ac:dyDescent="0.2">
      <c r="A15" s="29" t="s">
        <v>52</v>
      </c>
      <c r="E15" s="30" t="s">
        <v>47</v>
      </c>
    </row>
    <row r="16" spans="1:18" x14ac:dyDescent="0.2">
      <c r="A16" t="s">
        <v>54</v>
      </c>
      <c r="E16" s="28" t="s">
        <v>47</v>
      </c>
    </row>
    <row r="17" spans="1:16" ht="38.25" x14ac:dyDescent="0.2">
      <c r="A17" s="18" t="s">
        <v>45</v>
      </c>
      <c r="B17" s="22" t="s">
        <v>22</v>
      </c>
      <c r="C17" s="22" t="s">
        <v>705</v>
      </c>
      <c r="D17" s="18" t="s">
        <v>209</v>
      </c>
      <c r="E17" s="23" t="s">
        <v>706</v>
      </c>
      <c r="F17" s="24" t="s">
        <v>80</v>
      </c>
      <c r="G17" s="25">
        <v>1.6040000000000001</v>
      </c>
      <c r="H17" s="26">
        <v>0</v>
      </c>
      <c r="I17" s="26">
        <f>ROUND(ROUND(H17,2)*ROUND(G17,3),2)</f>
        <v>0</v>
      </c>
      <c r="O17">
        <f>(I17*21)/100</f>
        <v>0</v>
      </c>
      <c r="P17" t="s">
        <v>23</v>
      </c>
    </row>
    <row r="18" spans="1:16" ht="38.25" x14ac:dyDescent="0.2">
      <c r="A18" s="27" t="s">
        <v>50</v>
      </c>
      <c r="E18" s="28" t="s">
        <v>706</v>
      </c>
    </row>
    <row r="19" spans="1:16" x14ac:dyDescent="0.2">
      <c r="A19" s="29" t="s">
        <v>52</v>
      </c>
      <c r="E19" s="30" t="s">
        <v>47</v>
      </c>
    </row>
    <row r="20" spans="1:16" x14ac:dyDescent="0.2">
      <c r="A20" t="s">
        <v>54</v>
      </c>
      <c r="E20" s="28" t="s">
        <v>47</v>
      </c>
    </row>
    <row r="21" spans="1:16" ht="25.5" x14ac:dyDescent="0.2">
      <c r="A21" s="18" t="s">
        <v>45</v>
      </c>
      <c r="B21" s="22" t="s">
        <v>33</v>
      </c>
      <c r="C21" s="22" t="s">
        <v>208</v>
      </c>
      <c r="D21" s="18" t="s">
        <v>209</v>
      </c>
      <c r="E21" s="23" t="s">
        <v>210</v>
      </c>
      <c r="F21" s="24" t="s">
        <v>80</v>
      </c>
      <c r="G21" s="25">
        <v>672.68</v>
      </c>
      <c r="H21" s="26">
        <v>0</v>
      </c>
      <c r="I21" s="26">
        <f>ROUND(ROUND(H21,2)*ROUND(G21,3),2)</f>
        <v>0</v>
      </c>
      <c r="O21">
        <f>(I21*21)/100</f>
        <v>0</v>
      </c>
      <c r="P21" t="s">
        <v>23</v>
      </c>
    </row>
    <row r="22" spans="1:16" ht="25.5" x14ac:dyDescent="0.2">
      <c r="A22" s="27" t="s">
        <v>50</v>
      </c>
      <c r="E22" s="28" t="s">
        <v>210</v>
      </c>
    </row>
    <row r="23" spans="1:16" ht="38.25" x14ac:dyDescent="0.2">
      <c r="A23" s="29" t="s">
        <v>52</v>
      </c>
      <c r="E23" s="30" t="s">
        <v>212</v>
      </c>
    </row>
    <row r="24" spans="1:16" ht="89.25" x14ac:dyDescent="0.2">
      <c r="A24" t="s">
        <v>54</v>
      </c>
      <c r="E24" s="28" t="s">
        <v>213</v>
      </c>
    </row>
    <row r="25" spans="1:16" ht="38.25" x14ac:dyDescent="0.2">
      <c r="A25" s="18" t="s">
        <v>45</v>
      </c>
      <c r="B25" s="22" t="s">
        <v>35</v>
      </c>
      <c r="C25" s="22" t="s">
        <v>215</v>
      </c>
      <c r="D25" s="18" t="s">
        <v>209</v>
      </c>
      <c r="E25" s="23" t="s">
        <v>216</v>
      </c>
      <c r="F25" s="24" t="s">
        <v>80</v>
      </c>
      <c r="G25" s="25">
        <v>13.782</v>
      </c>
      <c r="H25" s="26">
        <v>0</v>
      </c>
      <c r="I25" s="26">
        <f>ROUND(ROUND(H25,2)*ROUND(G25,3),2)</f>
        <v>0</v>
      </c>
      <c r="O25">
        <f>(I25*21)/100</f>
        <v>0</v>
      </c>
      <c r="P25" t="s">
        <v>23</v>
      </c>
    </row>
    <row r="26" spans="1:16" ht="38.25" x14ac:dyDescent="0.2">
      <c r="A26" s="27" t="s">
        <v>50</v>
      </c>
      <c r="E26" s="28" t="s">
        <v>216</v>
      </c>
    </row>
    <row r="27" spans="1:16" ht="38.25" x14ac:dyDescent="0.2">
      <c r="A27" s="29" t="s">
        <v>52</v>
      </c>
      <c r="E27" s="30" t="s">
        <v>217</v>
      </c>
    </row>
    <row r="28" spans="1:16" ht="89.25" x14ac:dyDescent="0.2">
      <c r="A28" t="s">
        <v>54</v>
      </c>
      <c r="E28" s="28" t="s">
        <v>213</v>
      </c>
    </row>
    <row r="29" spans="1:16" ht="38.25" x14ac:dyDescent="0.2">
      <c r="A29" s="18" t="s">
        <v>45</v>
      </c>
      <c r="B29" s="22" t="s">
        <v>37</v>
      </c>
      <c r="C29" s="22" t="s">
        <v>219</v>
      </c>
      <c r="D29" s="18" t="s">
        <v>209</v>
      </c>
      <c r="E29" s="23" t="s">
        <v>220</v>
      </c>
      <c r="F29" s="24" t="s">
        <v>80</v>
      </c>
      <c r="G29" s="25">
        <v>3.6999999999999998E-2</v>
      </c>
      <c r="H29" s="26">
        <v>0</v>
      </c>
      <c r="I29" s="26">
        <f>ROUND(ROUND(H29,2)*ROUND(G29,3),2)</f>
        <v>0</v>
      </c>
      <c r="O29">
        <f>(I29*21)/100</f>
        <v>0</v>
      </c>
      <c r="P29" t="s">
        <v>23</v>
      </c>
    </row>
    <row r="30" spans="1:16" ht="38.25" x14ac:dyDescent="0.2">
      <c r="A30" s="27" t="s">
        <v>50</v>
      </c>
      <c r="E30" s="28" t="s">
        <v>220</v>
      </c>
    </row>
    <row r="31" spans="1:16" x14ac:dyDescent="0.2">
      <c r="A31" s="29" t="s">
        <v>52</v>
      </c>
      <c r="E31" s="30" t="s">
        <v>221</v>
      </c>
    </row>
    <row r="32" spans="1:16" ht="89.25" x14ac:dyDescent="0.2">
      <c r="A32" t="s">
        <v>54</v>
      </c>
      <c r="E32" s="28" t="s">
        <v>213</v>
      </c>
    </row>
    <row r="33" spans="1:16" ht="25.5" x14ac:dyDescent="0.2">
      <c r="A33" s="18" t="s">
        <v>45</v>
      </c>
      <c r="B33" s="22" t="s">
        <v>77</v>
      </c>
      <c r="C33" s="22" t="s">
        <v>223</v>
      </c>
      <c r="D33" s="18" t="s">
        <v>209</v>
      </c>
      <c r="E33" s="23" t="s">
        <v>224</v>
      </c>
      <c r="F33" s="24" t="s">
        <v>80</v>
      </c>
      <c r="G33" s="25">
        <v>8.2000000000000003E-2</v>
      </c>
      <c r="H33" s="26">
        <v>0</v>
      </c>
      <c r="I33" s="26">
        <f>ROUND(ROUND(H33,2)*ROUND(G33,3),2)</f>
        <v>0</v>
      </c>
      <c r="O33">
        <f>(I33*21)/100</f>
        <v>0</v>
      </c>
      <c r="P33" t="s">
        <v>23</v>
      </c>
    </row>
    <row r="34" spans="1:16" ht="25.5" x14ac:dyDescent="0.2">
      <c r="A34" s="27" t="s">
        <v>50</v>
      </c>
      <c r="E34" s="28" t="s">
        <v>224</v>
      </c>
    </row>
    <row r="35" spans="1:16" x14ac:dyDescent="0.2">
      <c r="A35" s="29" t="s">
        <v>52</v>
      </c>
      <c r="E35" s="30" t="s">
        <v>225</v>
      </c>
    </row>
    <row r="36" spans="1:16" ht="89.25" x14ac:dyDescent="0.2">
      <c r="A36" t="s">
        <v>54</v>
      </c>
      <c r="E36" s="28" t="s">
        <v>213</v>
      </c>
    </row>
    <row r="37" spans="1:16" ht="38.25" x14ac:dyDescent="0.2">
      <c r="A37" s="18" t="s">
        <v>45</v>
      </c>
      <c r="B37" s="22" t="s">
        <v>82</v>
      </c>
      <c r="C37" s="22" t="s">
        <v>227</v>
      </c>
      <c r="D37" s="18" t="s">
        <v>209</v>
      </c>
      <c r="E37" s="23" t="s">
        <v>922</v>
      </c>
      <c r="F37" s="24" t="s">
        <v>80</v>
      </c>
      <c r="G37" s="25">
        <v>21.408000000000001</v>
      </c>
      <c r="H37" s="26">
        <v>0</v>
      </c>
      <c r="I37" s="26">
        <f>ROUND(ROUND(H37,2)*ROUND(G37,3),2)</f>
        <v>0</v>
      </c>
      <c r="O37">
        <f>(I37*21)/100</f>
        <v>0</v>
      </c>
      <c r="P37" t="s">
        <v>23</v>
      </c>
    </row>
    <row r="38" spans="1:16" ht="38.25" x14ac:dyDescent="0.2">
      <c r="A38" s="27" t="s">
        <v>50</v>
      </c>
      <c r="E38" s="28" t="s">
        <v>228</v>
      </c>
    </row>
    <row r="39" spans="1:16" ht="38.25" x14ac:dyDescent="0.2">
      <c r="A39" s="29" t="s">
        <v>52</v>
      </c>
      <c r="E39" s="30" t="s">
        <v>229</v>
      </c>
    </row>
    <row r="40" spans="1:16" ht="89.25" x14ac:dyDescent="0.2">
      <c r="A40" t="s">
        <v>54</v>
      </c>
      <c r="E40" s="28" t="s">
        <v>213</v>
      </c>
    </row>
    <row r="41" spans="1:16" ht="25.5" x14ac:dyDescent="0.2">
      <c r="A41" s="18" t="s">
        <v>45</v>
      </c>
      <c r="B41" s="22" t="s">
        <v>40</v>
      </c>
      <c r="C41" s="22" t="s">
        <v>231</v>
      </c>
      <c r="D41" s="18" t="s">
        <v>209</v>
      </c>
      <c r="E41" s="23" t="s">
        <v>232</v>
      </c>
      <c r="F41" s="24" t="s">
        <v>80</v>
      </c>
      <c r="G41" s="25">
        <v>19.41</v>
      </c>
      <c r="H41" s="26">
        <v>0</v>
      </c>
      <c r="I41" s="26">
        <f>ROUND(ROUND(H41,2)*ROUND(G41,3),2)</f>
        <v>0</v>
      </c>
      <c r="O41">
        <f>(I41*21)/100</f>
        <v>0</v>
      </c>
      <c r="P41" t="s">
        <v>23</v>
      </c>
    </row>
    <row r="42" spans="1:16" ht="25.5" x14ac:dyDescent="0.2">
      <c r="A42" s="27" t="s">
        <v>50</v>
      </c>
      <c r="E42" s="28" t="s">
        <v>232</v>
      </c>
    </row>
    <row r="43" spans="1:16" ht="63.75" x14ac:dyDescent="0.2">
      <c r="A43" s="29" t="s">
        <v>52</v>
      </c>
      <c r="E43" s="30" t="s">
        <v>233</v>
      </c>
    </row>
    <row r="44" spans="1:16" ht="89.25" x14ac:dyDescent="0.2">
      <c r="A44" t="s">
        <v>54</v>
      </c>
      <c r="E44" s="28" t="s">
        <v>213</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R29"/>
  <sheetViews>
    <sheetView tabSelected="1" topLeftCell="D1" workbookViewId="0">
      <pane ySplit="7" topLeftCell="A11" activePane="bottomLeft" state="frozen"/>
      <selection pane="bottomLeft" activeCell="L36" sqref="L36"/>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0+O8+O21</f>
        <v>0</v>
      </c>
      <c r="P2" t="s">
        <v>22</v>
      </c>
    </row>
    <row r="3" spans="1:18" ht="15" customHeight="1" x14ac:dyDescent="0.25">
      <c r="A3" t="s">
        <v>12</v>
      </c>
      <c r="B3" s="10" t="s">
        <v>14</v>
      </c>
      <c r="C3" s="41" t="s">
        <v>15</v>
      </c>
      <c r="D3" s="37"/>
      <c r="E3" s="11" t="s">
        <v>16</v>
      </c>
      <c r="F3" s="1"/>
      <c r="G3" s="8"/>
      <c r="H3" s="7" t="s">
        <v>923</v>
      </c>
      <c r="I3" s="33">
        <f>0+I8+I21</f>
        <v>0</v>
      </c>
      <c r="O3" t="s">
        <v>19</v>
      </c>
      <c r="P3" t="s">
        <v>23</v>
      </c>
    </row>
    <row r="4" spans="1:18" ht="15" customHeight="1" x14ac:dyDescent="0.25">
      <c r="A4" t="s">
        <v>17</v>
      </c>
      <c r="B4" s="13" t="s">
        <v>18</v>
      </c>
      <c r="C4" s="42" t="s">
        <v>923</v>
      </c>
      <c r="D4" s="43"/>
      <c r="E4" s="14" t="s">
        <v>924</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29</v>
      </c>
      <c r="D8" s="15"/>
      <c r="E8" s="20" t="s">
        <v>925</v>
      </c>
      <c r="F8" s="15"/>
      <c r="G8" s="15"/>
      <c r="H8" s="15"/>
      <c r="I8" s="21">
        <f>0+Q8</f>
        <v>0</v>
      </c>
      <c r="O8">
        <f>0+R8</f>
        <v>0</v>
      </c>
      <c r="Q8">
        <f>0+I9+I13+I17</f>
        <v>0</v>
      </c>
      <c r="R8">
        <f>0+O9+O13+O17</f>
        <v>0</v>
      </c>
    </row>
    <row r="9" spans="1:18" x14ac:dyDescent="0.2">
      <c r="A9" s="18" t="s">
        <v>45</v>
      </c>
      <c r="B9" s="22" t="s">
        <v>29</v>
      </c>
      <c r="C9" s="22" t="s">
        <v>926</v>
      </c>
      <c r="D9" s="18" t="s">
        <v>47</v>
      </c>
      <c r="E9" s="23" t="s">
        <v>927</v>
      </c>
      <c r="F9" s="24" t="s">
        <v>716</v>
      </c>
      <c r="G9" s="25">
        <v>1</v>
      </c>
      <c r="H9" s="26">
        <v>0</v>
      </c>
      <c r="I9" s="26">
        <f>ROUND(ROUND(H9,2)*ROUND(G9,3),2)</f>
        <v>0</v>
      </c>
      <c r="O9">
        <f>(I9*21)/100</f>
        <v>0</v>
      </c>
      <c r="P9" t="s">
        <v>23</v>
      </c>
    </row>
    <row r="10" spans="1:18" x14ac:dyDescent="0.2">
      <c r="A10" s="27" t="s">
        <v>50</v>
      </c>
      <c r="E10" s="28" t="s">
        <v>928</v>
      </c>
    </row>
    <row r="11" spans="1:18" x14ac:dyDescent="0.2">
      <c r="A11" s="29" t="s">
        <v>52</v>
      </c>
      <c r="E11" s="30" t="s">
        <v>47</v>
      </c>
    </row>
    <row r="12" spans="1:18" x14ac:dyDescent="0.2">
      <c r="A12" t="s">
        <v>54</v>
      </c>
      <c r="E12" s="28" t="s">
        <v>47</v>
      </c>
    </row>
    <row r="13" spans="1:18" x14ac:dyDescent="0.2">
      <c r="A13" s="18" t="s">
        <v>45</v>
      </c>
      <c r="B13" s="22" t="s">
        <v>23</v>
      </c>
      <c r="C13" s="22" t="s">
        <v>929</v>
      </c>
      <c r="D13" s="18" t="s">
        <v>47</v>
      </c>
      <c r="E13" s="23" t="s">
        <v>930</v>
      </c>
      <c r="F13" s="24" t="s">
        <v>716</v>
      </c>
      <c r="G13" s="25">
        <v>1</v>
      </c>
      <c r="H13" s="26">
        <v>0</v>
      </c>
      <c r="I13" s="26">
        <f>ROUND(ROUND(H13,2)*ROUND(G13,3),2)</f>
        <v>0</v>
      </c>
      <c r="O13">
        <f>(I13*21)/100</f>
        <v>0</v>
      </c>
      <c r="P13" t="s">
        <v>23</v>
      </c>
    </row>
    <row r="14" spans="1:18" x14ac:dyDescent="0.2">
      <c r="A14" s="27" t="s">
        <v>50</v>
      </c>
      <c r="E14" s="28" t="s">
        <v>931</v>
      </c>
    </row>
    <row r="15" spans="1:18" x14ac:dyDescent="0.2">
      <c r="A15" s="29" t="s">
        <v>52</v>
      </c>
      <c r="E15" s="30" t="s">
        <v>47</v>
      </c>
    </row>
    <row r="16" spans="1:18" x14ac:dyDescent="0.2">
      <c r="A16" t="s">
        <v>54</v>
      </c>
      <c r="E16" s="28" t="s">
        <v>47</v>
      </c>
    </row>
    <row r="17" spans="1:18" x14ac:dyDescent="0.2">
      <c r="A17" s="18" t="s">
        <v>45</v>
      </c>
      <c r="B17" s="22" t="s">
        <v>22</v>
      </c>
      <c r="C17" s="22" t="s">
        <v>932</v>
      </c>
      <c r="D17" s="18" t="s">
        <v>47</v>
      </c>
      <c r="E17" s="23" t="s">
        <v>933</v>
      </c>
      <c r="F17" s="24" t="s">
        <v>716</v>
      </c>
      <c r="G17" s="25">
        <v>1</v>
      </c>
      <c r="H17" s="26">
        <v>0</v>
      </c>
      <c r="I17" s="26">
        <f>ROUND(ROUND(H17,2)*ROUND(G17,3),2)</f>
        <v>0</v>
      </c>
      <c r="O17">
        <f>(I17*21)/100</f>
        <v>0</v>
      </c>
      <c r="P17" t="s">
        <v>23</v>
      </c>
    </row>
    <row r="18" spans="1:18" x14ac:dyDescent="0.2">
      <c r="A18" s="27" t="s">
        <v>50</v>
      </c>
      <c r="E18" s="28" t="s">
        <v>934</v>
      </c>
    </row>
    <row r="19" spans="1:18" x14ac:dyDescent="0.2">
      <c r="A19" s="29" t="s">
        <v>52</v>
      </c>
      <c r="E19" s="30" t="s">
        <v>47</v>
      </c>
    </row>
    <row r="20" spans="1:18" x14ac:dyDescent="0.2">
      <c r="A20" t="s">
        <v>54</v>
      </c>
      <c r="E20" s="28" t="s">
        <v>47</v>
      </c>
    </row>
    <row r="21" spans="1:18" ht="12.75" customHeight="1" x14ac:dyDescent="0.2">
      <c r="A21" s="5" t="s">
        <v>43</v>
      </c>
      <c r="B21" s="5"/>
      <c r="C21" s="31" t="s">
        <v>23</v>
      </c>
      <c r="D21" s="5"/>
      <c r="E21" s="20" t="s">
        <v>326</v>
      </c>
      <c r="F21" s="5"/>
      <c r="G21" s="5"/>
      <c r="H21" s="5"/>
      <c r="I21" s="32">
        <f>0+Q21</f>
        <v>0</v>
      </c>
      <c r="O21">
        <f>0+R21</f>
        <v>0</v>
      </c>
      <c r="Q21" s="36">
        <f>0+I22+I26</f>
        <v>0</v>
      </c>
      <c r="R21">
        <f>0+O22</f>
        <v>0</v>
      </c>
    </row>
    <row r="22" spans="1:18" x14ac:dyDescent="0.2">
      <c r="A22" s="18" t="s">
        <v>45</v>
      </c>
      <c r="B22" s="22" t="s">
        <v>33</v>
      </c>
      <c r="C22" s="22" t="s">
        <v>935</v>
      </c>
      <c r="D22" s="18" t="s">
        <v>47</v>
      </c>
      <c r="E22" s="23" t="s">
        <v>936</v>
      </c>
      <c r="F22" s="24" t="s">
        <v>716</v>
      </c>
      <c r="G22" s="25">
        <v>1</v>
      </c>
      <c r="H22" s="26">
        <v>0</v>
      </c>
      <c r="I22" s="26">
        <f>ROUND(ROUND(H22,2)*ROUND(G22,3),2)</f>
        <v>0</v>
      </c>
      <c r="O22">
        <f>(I22*21)/100</f>
        <v>0</v>
      </c>
      <c r="P22" t="s">
        <v>23</v>
      </c>
    </row>
    <row r="23" spans="1:18" x14ac:dyDescent="0.2">
      <c r="A23" s="27" t="s">
        <v>50</v>
      </c>
      <c r="E23" s="28" t="s">
        <v>937</v>
      </c>
    </row>
    <row r="24" spans="1:18" x14ac:dyDescent="0.2">
      <c r="A24" s="29" t="s">
        <v>52</v>
      </c>
      <c r="E24" s="30" t="s">
        <v>47</v>
      </c>
    </row>
    <row r="25" spans="1:18" x14ac:dyDescent="0.2">
      <c r="A25" t="s">
        <v>54</v>
      </c>
      <c r="E25" s="28" t="s">
        <v>47</v>
      </c>
    </row>
    <row r="26" spans="1:18" x14ac:dyDescent="0.2">
      <c r="A26" s="18" t="s">
        <v>45</v>
      </c>
      <c r="B26" s="22">
        <v>5</v>
      </c>
      <c r="C26" s="22" t="s">
        <v>938</v>
      </c>
      <c r="D26" s="18" t="s">
        <v>47</v>
      </c>
      <c r="E26" s="23" t="s">
        <v>939</v>
      </c>
      <c r="F26" s="24" t="s">
        <v>716</v>
      </c>
      <c r="G26" s="25">
        <v>1</v>
      </c>
      <c r="H26" s="26">
        <v>0</v>
      </c>
      <c r="I26" s="26">
        <f>ROUND(ROUND(H26,2)*ROUND(G26,3),2)</f>
        <v>0</v>
      </c>
      <c r="O26">
        <f>(I26*21)/100</f>
        <v>0</v>
      </c>
      <c r="P26" t="s">
        <v>23</v>
      </c>
    </row>
    <row r="27" spans="1:18" x14ac:dyDescent="0.2">
      <c r="A27" s="27" t="s">
        <v>50</v>
      </c>
      <c r="E27" s="28"/>
    </row>
    <row r="28" spans="1:18" x14ac:dyDescent="0.2">
      <c r="A28" s="29" t="s">
        <v>52</v>
      </c>
      <c r="E28" s="30" t="s">
        <v>47</v>
      </c>
    </row>
    <row r="29" spans="1:18" x14ac:dyDescent="0.2">
      <c r="A29" t="s">
        <v>54</v>
      </c>
      <c r="E29" s="28" t="s">
        <v>47</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R229"/>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0+O8+O21+O30+O35+O148+O153+O170+O195+O216+O221</f>
        <v>0</v>
      </c>
      <c r="P2" t="s">
        <v>22</v>
      </c>
    </row>
    <row r="3" spans="1:18" ht="15" customHeight="1" x14ac:dyDescent="0.25">
      <c r="A3" t="s">
        <v>12</v>
      </c>
      <c r="B3" s="10" t="s">
        <v>14</v>
      </c>
      <c r="C3" s="41" t="s">
        <v>15</v>
      </c>
      <c r="D3" s="37"/>
      <c r="E3" s="11" t="s">
        <v>16</v>
      </c>
      <c r="F3" s="1"/>
      <c r="G3" s="8"/>
      <c r="H3" s="7" t="s">
        <v>24</v>
      </c>
      <c r="I3" s="33">
        <f>0+I8+I21+I30+I35+I148+I153+I170+I195+I216+I221</f>
        <v>0</v>
      </c>
      <c r="O3" t="s">
        <v>19</v>
      </c>
      <c r="P3" t="s">
        <v>23</v>
      </c>
    </row>
    <row r="4" spans="1:18" ht="15" customHeight="1" x14ac:dyDescent="0.25">
      <c r="A4" t="s">
        <v>17</v>
      </c>
      <c r="B4" s="13" t="s">
        <v>18</v>
      </c>
      <c r="C4" s="42" t="s">
        <v>24</v>
      </c>
      <c r="D4" s="43"/>
      <c r="E4" s="14" t="s">
        <v>25</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29</v>
      </c>
      <c r="D8" s="15"/>
      <c r="E8" s="20" t="s">
        <v>44</v>
      </c>
      <c r="F8" s="15"/>
      <c r="G8" s="15"/>
      <c r="H8" s="15"/>
      <c r="I8" s="21">
        <f>0+Q8</f>
        <v>0</v>
      </c>
      <c r="O8">
        <f>0+R8</f>
        <v>0</v>
      </c>
      <c r="Q8">
        <f>0+I9+I13+I17</f>
        <v>0</v>
      </c>
      <c r="R8">
        <f>0+O9+O13+O17</f>
        <v>0</v>
      </c>
    </row>
    <row r="9" spans="1:18" ht="38.25" x14ac:dyDescent="0.2">
      <c r="A9" s="18" t="s">
        <v>45</v>
      </c>
      <c r="B9" s="22" t="s">
        <v>29</v>
      </c>
      <c r="C9" s="22" t="s">
        <v>46</v>
      </c>
      <c r="D9" s="18" t="s">
        <v>47</v>
      </c>
      <c r="E9" s="23" t="s">
        <v>48</v>
      </c>
      <c r="F9" s="24" t="s">
        <v>49</v>
      </c>
      <c r="G9" s="25">
        <v>40</v>
      </c>
      <c r="H9" s="26">
        <v>0</v>
      </c>
      <c r="I9" s="26">
        <f>ROUND(ROUND(H9,2)*ROUND(G9,3),2)</f>
        <v>0</v>
      </c>
      <c r="O9">
        <f>(I9*21)/100</f>
        <v>0</v>
      </c>
      <c r="P9" t="s">
        <v>23</v>
      </c>
    </row>
    <row r="10" spans="1:18" ht="38.25" x14ac:dyDescent="0.2">
      <c r="A10" s="27" t="s">
        <v>50</v>
      </c>
      <c r="E10" s="28" t="s">
        <v>51</v>
      </c>
    </row>
    <row r="11" spans="1:18" ht="38.25" x14ac:dyDescent="0.2">
      <c r="A11" s="29" t="s">
        <v>52</v>
      </c>
      <c r="E11" s="30" t="s">
        <v>53</v>
      </c>
    </row>
    <row r="12" spans="1:18" x14ac:dyDescent="0.2">
      <c r="A12" t="s">
        <v>54</v>
      </c>
      <c r="E12" s="28" t="s">
        <v>47</v>
      </c>
    </row>
    <row r="13" spans="1:18" ht="25.5" x14ac:dyDescent="0.2">
      <c r="A13" s="18" t="s">
        <v>45</v>
      </c>
      <c r="B13" s="22" t="s">
        <v>23</v>
      </c>
      <c r="C13" s="22" t="s">
        <v>55</v>
      </c>
      <c r="D13" s="18" t="s">
        <v>47</v>
      </c>
      <c r="E13" s="23" t="s">
        <v>56</v>
      </c>
      <c r="F13" s="24" t="s">
        <v>49</v>
      </c>
      <c r="G13" s="25">
        <v>40</v>
      </c>
      <c r="H13" s="26">
        <v>0</v>
      </c>
      <c r="I13" s="26">
        <f>ROUND(ROUND(H13,2)*ROUND(G13,3),2)</f>
        <v>0</v>
      </c>
      <c r="O13">
        <f>(I13*21)/100</f>
        <v>0</v>
      </c>
      <c r="P13" t="s">
        <v>23</v>
      </c>
    </row>
    <row r="14" spans="1:18" ht="25.5" x14ac:dyDescent="0.2">
      <c r="A14" s="27" t="s">
        <v>50</v>
      </c>
      <c r="E14" s="28" t="s">
        <v>56</v>
      </c>
    </row>
    <row r="15" spans="1:18" ht="76.5" x14ac:dyDescent="0.2">
      <c r="A15" s="29" t="s">
        <v>52</v>
      </c>
      <c r="E15" s="30" t="s">
        <v>57</v>
      </c>
    </row>
    <row r="16" spans="1:18" ht="25.5" x14ac:dyDescent="0.2">
      <c r="A16" t="s">
        <v>54</v>
      </c>
      <c r="E16" s="28" t="s">
        <v>58</v>
      </c>
    </row>
    <row r="17" spans="1:18" ht="25.5" x14ac:dyDescent="0.2">
      <c r="A17" s="18" t="s">
        <v>45</v>
      </c>
      <c r="B17" s="22" t="s">
        <v>22</v>
      </c>
      <c r="C17" s="22" t="s">
        <v>59</v>
      </c>
      <c r="D17" s="18" t="s">
        <v>47</v>
      </c>
      <c r="E17" s="23" t="s">
        <v>60</v>
      </c>
      <c r="F17" s="24" t="s">
        <v>49</v>
      </c>
      <c r="G17" s="25">
        <v>543.4</v>
      </c>
      <c r="H17" s="26">
        <v>0</v>
      </c>
      <c r="I17" s="26">
        <f>ROUND(ROUND(H17,2)*ROUND(G17,3),2)</f>
        <v>0</v>
      </c>
      <c r="O17">
        <f>(I17*21)/100</f>
        <v>0</v>
      </c>
      <c r="P17" t="s">
        <v>23</v>
      </c>
    </row>
    <row r="18" spans="1:18" ht="25.5" x14ac:dyDescent="0.2">
      <c r="A18" s="27" t="s">
        <v>50</v>
      </c>
      <c r="E18" s="28" t="s">
        <v>60</v>
      </c>
    </row>
    <row r="19" spans="1:18" x14ac:dyDescent="0.2">
      <c r="A19" s="29" t="s">
        <v>52</v>
      </c>
      <c r="E19" s="30" t="s">
        <v>47</v>
      </c>
    </row>
    <row r="20" spans="1:18" ht="165.75" x14ac:dyDescent="0.2">
      <c r="A20" t="s">
        <v>54</v>
      </c>
      <c r="E20" s="28" t="s">
        <v>61</v>
      </c>
    </row>
    <row r="21" spans="1:18" ht="12.75" customHeight="1" x14ac:dyDescent="0.2">
      <c r="A21" s="5" t="s">
        <v>43</v>
      </c>
      <c r="B21" s="5"/>
      <c r="C21" s="31" t="s">
        <v>23</v>
      </c>
      <c r="D21" s="5"/>
      <c r="E21" s="20" t="s">
        <v>62</v>
      </c>
      <c r="F21" s="5"/>
      <c r="G21" s="5"/>
      <c r="H21" s="5"/>
      <c r="I21" s="32">
        <f>0+Q21</f>
        <v>0</v>
      </c>
      <c r="O21">
        <f>0+R21</f>
        <v>0</v>
      </c>
      <c r="Q21">
        <f>0+I22+I26</f>
        <v>0</v>
      </c>
      <c r="R21">
        <f>0+O22+O26</f>
        <v>0</v>
      </c>
    </row>
    <row r="22" spans="1:18" ht="25.5" x14ac:dyDescent="0.2">
      <c r="A22" s="18" t="s">
        <v>45</v>
      </c>
      <c r="B22" s="22" t="s">
        <v>33</v>
      </c>
      <c r="C22" s="22" t="s">
        <v>63</v>
      </c>
      <c r="D22" s="18" t="s">
        <v>47</v>
      </c>
      <c r="E22" s="23" t="s">
        <v>64</v>
      </c>
      <c r="F22" s="24" t="s">
        <v>49</v>
      </c>
      <c r="G22" s="25">
        <v>40</v>
      </c>
      <c r="H22" s="26">
        <v>0</v>
      </c>
      <c r="I22" s="26">
        <f>ROUND(ROUND(H22,2)*ROUND(G22,3),2)</f>
        <v>0</v>
      </c>
      <c r="O22">
        <f>(I22*21)/100</f>
        <v>0</v>
      </c>
      <c r="P22" t="s">
        <v>23</v>
      </c>
    </row>
    <row r="23" spans="1:18" ht="25.5" x14ac:dyDescent="0.2">
      <c r="A23" s="27" t="s">
        <v>50</v>
      </c>
      <c r="E23" s="28" t="s">
        <v>64</v>
      </c>
    </row>
    <row r="24" spans="1:18" ht="102" x14ac:dyDescent="0.2">
      <c r="A24" s="29" t="s">
        <v>52</v>
      </c>
      <c r="E24" s="30" t="s">
        <v>65</v>
      </c>
    </row>
    <row r="25" spans="1:18" ht="89.25" x14ac:dyDescent="0.2">
      <c r="A25" t="s">
        <v>54</v>
      </c>
      <c r="E25" s="28" t="s">
        <v>66</v>
      </c>
    </row>
    <row r="26" spans="1:18" x14ac:dyDescent="0.2">
      <c r="A26" s="18" t="s">
        <v>45</v>
      </c>
      <c r="B26" s="22" t="s">
        <v>35</v>
      </c>
      <c r="C26" s="22" t="s">
        <v>67</v>
      </c>
      <c r="D26" s="18" t="s">
        <v>47</v>
      </c>
      <c r="E26" s="23" t="s">
        <v>68</v>
      </c>
      <c r="F26" s="24" t="s">
        <v>69</v>
      </c>
      <c r="G26" s="25">
        <v>5</v>
      </c>
      <c r="H26" s="26">
        <v>0</v>
      </c>
      <c r="I26" s="26">
        <f>ROUND(ROUND(H26,2)*ROUND(G26,3),2)</f>
        <v>0</v>
      </c>
      <c r="O26">
        <f>(I26*21)/100</f>
        <v>0</v>
      </c>
      <c r="P26" t="s">
        <v>23</v>
      </c>
    </row>
    <row r="27" spans="1:18" x14ac:dyDescent="0.2">
      <c r="A27" s="27" t="s">
        <v>50</v>
      </c>
      <c r="E27" s="28" t="s">
        <v>68</v>
      </c>
    </row>
    <row r="28" spans="1:18" ht="38.25" x14ac:dyDescent="0.2">
      <c r="A28" s="29" t="s">
        <v>52</v>
      </c>
      <c r="E28" s="30" t="s">
        <v>70</v>
      </c>
    </row>
    <row r="29" spans="1:18" x14ac:dyDescent="0.2">
      <c r="A29" t="s">
        <v>54</v>
      </c>
      <c r="E29" s="28" t="s">
        <v>47</v>
      </c>
    </row>
    <row r="30" spans="1:18" ht="12.75" customHeight="1" x14ac:dyDescent="0.2">
      <c r="A30" s="5" t="s">
        <v>43</v>
      </c>
      <c r="B30" s="5"/>
      <c r="C30" s="31" t="s">
        <v>71</v>
      </c>
      <c r="D30" s="5"/>
      <c r="E30" s="20" t="s">
        <v>72</v>
      </c>
      <c r="F30" s="5"/>
      <c r="G30" s="5"/>
      <c r="H30" s="5"/>
      <c r="I30" s="32">
        <f>0+Q30</f>
        <v>0</v>
      </c>
      <c r="O30">
        <f>0+R30</f>
        <v>0</v>
      </c>
      <c r="Q30">
        <f>0+I31</f>
        <v>0</v>
      </c>
      <c r="R30">
        <f>0+O31</f>
        <v>0</v>
      </c>
    </row>
    <row r="31" spans="1:18" ht="38.25" x14ac:dyDescent="0.2">
      <c r="A31" s="18" t="s">
        <v>45</v>
      </c>
      <c r="B31" s="22" t="s">
        <v>37</v>
      </c>
      <c r="C31" s="22" t="s">
        <v>73</v>
      </c>
      <c r="D31" s="18" t="s">
        <v>47</v>
      </c>
      <c r="E31" s="23" t="s">
        <v>74</v>
      </c>
      <c r="F31" s="24" t="s">
        <v>69</v>
      </c>
      <c r="G31" s="25">
        <v>1</v>
      </c>
      <c r="H31" s="26">
        <v>0</v>
      </c>
      <c r="I31" s="26">
        <f>ROUND(ROUND(H31,2)*ROUND(G31,3),2)</f>
        <v>0</v>
      </c>
      <c r="O31">
        <f>(I31*21)/100</f>
        <v>0</v>
      </c>
      <c r="P31" t="s">
        <v>23</v>
      </c>
    </row>
    <row r="32" spans="1:18" ht="51" x14ac:dyDescent="0.2">
      <c r="A32" s="27" t="s">
        <v>50</v>
      </c>
      <c r="E32" s="28" t="s">
        <v>75</v>
      </c>
    </row>
    <row r="33" spans="1:18" x14ac:dyDescent="0.2">
      <c r="A33" s="29" t="s">
        <v>52</v>
      </c>
      <c r="E33" s="30" t="s">
        <v>47</v>
      </c>
    </row>
    <row r="34" spans="1:18" x14ac:dyDescent="0.2">
      <c r="A34" t="s">
        <v>54</v>
      </c>
      <c r="E34" s="28" t="s">
        <v>47</v>
      </c>
    </row>
    <row r="35" spans="1:18" ht="12.75" customHeight="1" x14ac:dyDescent="0.2">
      <c r="A35" s="5" t="s">
        <v>43</v>
      </c>
      <c r="B35" s="5"/>
      <c r="C35" s="31" t="s">
        <v>35</v>
      </c>
      <c r="D35" s="5"/>
      <c r="E35" s="20" t="s">
        <v>76</v>
      </c>
      <c r="F35" s="5"/>
      <c r="G35" s="5"/>
      <c r="H35" s="5"/>
      <c r="I35" s="32">
        <f>0+Q35</f>
        <v>0</v>
      </c>
      <c r="O35">
        <f>0+R35</f>
        <v>0</v>
      </c>
      <c r="Q35">
        <f>0+I36+I40+I44+I48+I52+I56+I60+I64+I68+I72+I76+I80+I84+I88+I92+I96+I100+I104+I108+I112+I116+I120+I124+I128+I132+I136+I140+I144</f>
        <v>0</v>
      </c>
      <c r="R35">
        <f>0+O36+O40+O44+O48+O52+O56+O60+O64+O68+O72+O76+O80+O84+O88+O92+O96+O100+O104+O108+O112+O116+O120+O124+O128+O132+O136+O140+O144</f>
        <v>0</v>
      </c>
    </row>
    <row r="36" spans="1:18" x14ac:dyDescent="0.2">
      <c r="A36" s="18" t="s">
        <v>45</v>
      </c>
      <c r="B36" s="22" t="s">
        <v>77</v>
      </c>
      <c r="C36" s="22" t="s">
        <v>78</v>
      </c>
      <c r="D36" s="18" t="s">
        <v>47</v>
      </c>
      <c r="E36" s="23" t="s">
        <v>79</v>
      </c>
      <c r="F36" s="24" t="s">
        <v>80</v>
      </c>
      <c r="G36" s="25">
        <v>0.51800000000000002</v>
      </c>
      <c r="H36" s="26">
        <v>0</v>
      </c>
      <c r="I36" s="26">
        <f>ROUND(ROUND(H36,2)*ROUND(G36,3),2)</f>
        <v>0</v>
      </c>
      <c r="O36">
        <f>(I36*21)/100</f>
        <v>0</v>
      </c>
      <c r="P36" t="s">
        <v>23</v>
      </c>
    </row>
    <row r="37" spans="1:18" x14ac:dyDescent="0.2">
      <c r="A37" s="27" t="s">
        <v>50</v>
      </c>
      <c r="E37" s="28" t="s">
        <v>79</v>
      </c>
    </row>
    <row r="38" spans="1:18" x14ac:dyDescent="0.2">
      <c r="A38" s="29" t="s">
        <v>52</v>
      </c>
      <c r="E38" s="30" t="s">
        <v>81</v>
      </c>
    </row>
    <row r="39" spans="1:18" x14ac:dyDescent="0.2">
      <c r="A39" t="s">
        <v>54</v>
      </c>
      <c r="E39" s="28" t="s">
        <v>47</v>
      </c>
    </row>
    <row r="40" spans="1:18" x14ac:dyDescent="0.2">
      <c r="A40" s="18" t="s">
        <v>45</v>
      </c>
      <c r="B40" s="22" t="s">
        <v>82</v>
      </c>
      <c r="C40" s="22" t="s">
        <v>83</v>
      </c>
      <c r="D40" s="18" t="s">
        <v>47</v>
      </c>
      <c r="E40" s="23" t="s">
        <v>84</v>
      </c>
      <c r="F40" s="24" t="s">
        <v>80</v>
      </c>
      <c r="G40" s="25">
        <v>0.56799999999999995</v>
      </c>
      <c r="H40" s="26">
        <v>0</v>
      </c>
      <c r="I40" s="26">
        <f>ROUND(ROUND(H40,2)*ROUND(G40,3),2)</f>
        <v>0</v>
      </c>
      <c r="O40">
        <f>(I40*21)/100</f>
        <v>0</v>
      </c>
      <c r="P40" t="s">
        <v>23</v>
      </c>
    </row>
    <row r="41" spans="1:18" x14ac:dyDescent="0.2">
      <c r="A41" s="27" t="s">
        <v>50</v>
      </c>
      <c r="E41" s="28" t="s">
        <v>84</v>
      </c>
    </row>
    <row r="42" spans="1:18" x14ac:dyDescent="0.2">
      <c r="A42" s="29" t="s">
        <v>52</v>
      </c>
      <c r="E42" s="30" t="s">
        <v>85</v>
      </c>
    </row>
    <row r="43" spans="1:18" x14ac:dyDescent="0.2">
      <c r="A43" t="s">
        <v>54</v>
      </c>
      <c r="E43" s="28" t="s">
        <v>47</v>
      </c>
    </row>
    <row r="44" spans="1:18" x14ac:dyDescent="0.2">
      <c r="A44" s="18" t="s">
        <v>45</v>
      </c>
      <c r="B44" s="22" t="s">
        <v>40</v>
      </c>
      <c r="C44" s="22" t="s">
        <v>86</v>
      </c>
      <c r="D44" s="18" t="s">
        <v>47</v>
      </c>
      <c r="E44" s="23" t="s">
        <v>87</v>
      </c>
      <c r="F44" s="24" t="s">
        <v>69</v>
      </c>
      <c r="G44" s="25">
        <v>1</v>
      </c>
      <c r="H44" s="26">
        <v>0</v>
      </c>
      <c r="I44" s="26">
        <f>ROUND(ROUND(H44,2)*ROUND(G44,3),2)</f>
        <v>0</v>
      </c>
      <c r="O44">
        <f>(I44*21)/100</f>
        <v>0</v>
      </c>
      <c r="P44" t="s">
        <v>23</v>
      </c>
    </row>
    <row r="45" spans="1:18" x14ac:dyDescent="0.2">
      <c r="A45" s="27" t="s">
        <v>50</v>
      </c>
      <c r="E45" s="28" t="s">
        <v>87</v>
      </c>
    </row>
    <row r="46" spans="1:18" ht="38.25" x14ac:dyDescent="0.2">
      <c r="A46" s="29" t="s">
        <v>52</v>
      </c>
      <c r="E46" s="30" t="s">
        <v>88</v>
      </c>
    </row>
    <row r="47" spans="1:18" x14ac:dyDescent="0.2">
      <c r="A47" t="s">
        <v>54</v>
      </c>
      <c r="E47" s="28" t="s">
        <v>47</v>
      </c>
    </row>
    <row r="48" spans="1:18" x14ac:dyDescent="0.2">
      <c r="A48" s="18" t="s">
        <v>45</v>
      </c>
      <c r="B48" s="22" t="s">
        <v>42</v>
      </c>
      <c r="C48" s="22" t="s">
        <v>89</v>
      </c>
      <c r="D48" s="18" t="s">
        <v>47</v>
      </c>
      <c r="E48" s="23" t="s">
        <v>90</v>
      </c>
      <c r="F48" s="24" t="s">
        <v>69</v>
      </c>
      <c r="G48" s="25">
        <v>1</v>
      </c>
      <c r="H48" s="26">
        <v>0</v>
      </c>
      <c r="I48" s="26">
        <f>ROUND(ROUND(H48,2)*ROUND(G48,3),2)</f>
        <v>0</v>
      </c>
      <c r="O48">
        <f>(I48*21)/100</f>
        <v>0</v>
      </c>
      <c r="P48" t="s">
        <v>23</v>
      </c>
    </row>
    <row r="49" spans="1:16" x14ac:dyDescent="0.2">
      <c r="A49" s="27" t="s">
        <v>50</v>
      </c>
      <c r="E49" s="28" t="s">
        <v>90</v>
      </c>
    </row>
    <row r="50" spans="1:16" ht="25.5" x14ac:dyDescent="0.2">
      <c r="A50" s="29" t="s">
        <v>52</v>
      </c>
      <c r="E50" s="30" t="s">
        <v>91</v>
      </c>
    </row>
    <row r="51" spans="1:16" x14ac:dyDescent="0.2">
      <c r="A51" t="s">
        <v>54</v>
      </c>
      <c r="E51" s="28" t="s">
        <v>47</v>
      </c>
    </row>
    <row r="52" spans="1:16" x14ac:dyDescent="0.2">
      <c r="A52" s="18" t="s">
        <v>45</v>
      </c>
      <c r="B52" s="22" t="s">
        <v>92</v>
      </c>
      <c r="C52" s="22" t="s">
        <v>93</v>
      </c>
      <c r="D52" s="18" t="s">
        <v>47</v>
      </c>
      <c r="E52" s="23" t="s">
        <v>94</v>
      </c>
      <c r="F52" s="24" t="s">
        <v>95</v>
      </c>
      <c r="G52" s="25">
        <v>50</v>
      </c>
      <c r="H52" s="26">
        <v>0</v>
      </c>
      <c r="I52" s="26">
        <f>ROUND(ROUND(H52,2)*ROUND(G52,3),2)</f>
        <v>0</v>
      </c>
      <c r="O52">
        <f>(I52*21)/100</f>
        <v>0</v>
      </c>
      <c r="P52" t="s">
        <v>23</v>
      </c>
    </row>
    <row r="53" spans="1:16" x14ac:dyDescent="0.2">
      <c r="A53" s="27" t="s">
        <v>50</v>
      </c>
      <c r="E53" s="28" t="s">
        <v>94</v>
      </c>
    </row>
    <row r="54" spans="1:16" x14ac:dyDescent="0.2">
      <c r="A54" s="29" t="s">
        <v>52</v>
      </c>
      <c r="E54" s="30" t="s">
        <v>96</v>
      </c>
    </row>
    <row r="55" spans="1:16" x14ac:dyDescent="0.2">
      <c r="A55" t="s">
        <v>54</v>
      </c>
      <c r="E55" s="28" t="s">
        <v>47</v>
      </c>
    </row>
    <row r="56" spans="1:16" x14ac:dyDescent="0.2">
      <c r="A56" s="18" t="s">
        <v>45</v>
      </c>
      <c r="B56" s="22" t="s">
        <v>97</v>
      </c>
      <c r="C56" s="22" t="s">
        <v>98</v>
      </c>
      <c r="D56" s="18" t="s">
        <v>47</v>
      </c>
      <c r="E56" s="23" t="s">
        <v>99</v>
      </c>
      <c r="F56" s="24" t="s">
        <v>100</v>
      </c>
      <c r="G56" s="25">
        <v>286.50599999999997</v>
      </c>
      <c r="H56" s="26">
        <v>0</v>
      </c>
      <c r="I56" s="26">
        <f>ROUND(ROUND(H56,2)*ROUND(G56,3),2)</f>
        <v>0</v>
      </c>
      <c r="O56">
        <f>(I56*21)/100</f>
        <v>0</v>
      </c>
      <c r="P56" t="s">
        <v>23</v>
      </c>
    </row>
    <row r="57" spans="1:16" x14ac:dyDescent="0.2">
      <c r="A57" s="27" t="s">
        <v>50</v>
      </c>
      <c r="E57" s="28" t="s">
        <v>99</v>
      </c>
    </row>
    <row r="58" spans="1:16" ht="51" x14ac:dyDescent="0.2">
      <c r="A58" s="29" t="s">
        <v>52</v>
      </c>
      <c r="E58" s="30" t="s">
        <v>101</v>
      </c>
    </row>
    <row r="59" spans="1:16" x14ac:dyDescent="0.2">
      <c r="A59" t="s">
        <v>54</v>
      </c>
      <c r="E59" s="28" t="s">
        <v>47</v>
      </c>
    </row>
    <row r="60" spans="1:16" ht="38.25" x14ac:dyDescent="0.2">
      <c r="A60" s="18" t="s">
        <v>45</v>
      </c>
      <c r="B60" s="22" t="s">
        <v>102</v>
      </c>
      <c r="C60" s="22" t="s">
        <v>103</v>
      </c>
      <c r="D60" s="18" t="s">
        <v>47</v>
      </c>
      <c r="E60" s="23" t="s">
        <v>104</v>
      </c>
      <c r="F60" s="24" t="s">
        <v>100</v>
      </c>
      <c r="G60" s="25">
        <v>332.74</v>
      </c>
      <c r="H60" s="26">
        <v>0</v>
      </c>
      <c r="I60" s="26">
        <f>ROUND(ROUND(H60,2)*ROUND(G60,3),2)</f>
        <v>0</v>
      </c>
      <c r="O60">
        <f>(I60*21)/100</f>
        <v>0</v>
      </c>
      <c r="P60" t="s">
        <v>23</v>
      </c>
    </row>
    <row r="61" spans="1:16" ht="38.25" x14ac:dyDescent="0.2">
      <c r="A61" s="27" t="s">
        <v>50</v>
      </c>
      <c r="E61" s="28" t="s">
        <v>105</v>
      </c>
    </row>
    <row r="62" spans="1:16" ht="25.5" x14ac:dyDescent="0.2">
      <c r="A62" s="29" t="s">
        <v>52</v>
      </c>
      <c r="E62" s="30" t="s">
        <v>106</v>
      </c>
    </row>
    <row r="63" spans="1:16" x14ac:dyDescent="0.2">
      <c r="A63" t="s">
        <v>54</v>
      </c>
      <c r="E63" s="28" t="s">
        <v>47</v>
      </c>
    </row>
    <row r="64" spans="1:16" ht="25.5" x14ac:dyDescent="0.2">
      <c r="A64" s="18" t="s">
        <v>45</v>
      </c>
      <c r="B64" s="22" t="s">
        <v>107</v>
      </c>
      <c r="C64" s="22" t="s">
        <v>108</v>
      </c>
      <c r="D64" s="18" t="s">
        <v>47</v>
      </c>
      <c r="E64" s="23" t="s">
        <v>109</v>
      </c>
      <c r="F64" s="24" t="s">
        <v>95</v>
      </c>
      <c r="G64" s="25">
        <v>12.5</v>
      </c>
      <c r="H64" s="26">
        <v>0</v>
      </c>
      <c r="I64" s="26">
        <f>ROUND(ROUND(H64,2)*ROUND(G64,3),2)</f>
        <v>0</v>
      </c>
      <c r="O64">
        <f>(I64*21)/100</f>
        <v>0</v>
      </c>
      <c r="P64" t="s">
        <v>23</v>
      </c>
    </row>
    <row r="65" spans="1:16" ht="25.5" x14ac:dyDescent="0.2">
      <c r="A65" s="27" t="s">
        <v>50</v>
      </c>
      <c r="E65" s="28" t="s">
        <v>109</v>
      </c>
    </row>
    <row r="66" spans="1:16" x14ac:dyDescent="0.2">
      <c r="A66" s="29" t="s">
        <v>52</v>
      </c>
      <c r="E66" s="30" t="s">
        <v>110</v>
      </c>
    </row>
    <row r="67" spans="1:16" x14ac:dyDescent="0.2">
      <c r="A67" t="s">
        <v>54</v>
      </c>
      <c r="E67" s="28" t="s">
        <v>47</v>
      </c>
    </row>
    <row r="68" spans="1:16" x14ac:dyDescent="0.2">
      <c r="A68" s="18" t="s">
        <v>45</v>
      </c>
      <c r="B68" s="22" t="s">
        <v>111</v>
      </c>
      <c r="C68" s="22" t="s">
        <v>112</v>
      </c>
      <c r="D68" s="18" t="s">
        <v>47</v>
      </c>
      <c r="E68" s="23" t="s">
        <v>113</v>
      </c>
      <c r="F68" s="24" t="s">
        <v>95</v>
      </c>
      <c r="G68" s="25">
        <v>118.73</v>
      </c>
      <c r="H68" s="26">
        <v>0</v>
      </c>
      <c r="I68" s="26">
        <f>ROUND(ROUND(H68,2)*ROUND(G68,3),2)</f>
        <v>0</v>
      </c>
      <c r="O68">
        <f>(I68*21)/100</f>
        <v>0</v>
      </c>
      <c r="P68" t="s">
        <v>23</v>
      </c>
    </row>
    <row r="69" spans="1:16" x14ac:dyDescent="0.2">
      <c r="A69" s="27" t="s">
        <v>50</v>
      </c>
      <c r="E69" s="28" t="s">
        <v>113</v>
      </c>
    </row>
    <row r="70" spans="1:16" x14ac:dyDescent="0.2">
      <c r="A70" s="29" t="s">
        <v>52</v>
      </c>
      <c r="E70" s="30" t="s">
        <v>114</v>
      </c>
    </row>
    <row r="71" spans="1:16" x14ac:dyDescent="0.2">
      <c r="A71" t="s">
        <v>54</v>
      </c>
      <c r="E71" s="28" t="s">
        <v>47</v>
      </c>
    </row>
    <row r="72" spans="1:16" x14ac:dyDescent="0.2">
      <c r="A72" s="18" t="s">
        <v>45</v>
      </c>
      <c r="B72" s="22" t="s">
        <v>115</v>
      </c>
      <c r="C72" s="22" t="s">
        <v>116</v>
      </c>
      <c r="D72" s="18" t="s">
        <v>47</v>
      </c>
      <c r="E72" s="23" t="s">
        <v>117</v>
      </c>
      <c r="F72" s="24" t="s">
        <v>95</v>
      </c>
      <c r="G72" s="25">
        <v>20.184000000000001</v>
      </c>
      <c r="H72" s="26">
        <v>0</v>
      </c>
      <c r="I72" s="26">
        <f>ROUND(ROUND(H72,2)*ROUND(G72,3),2)</f>
        <v>0</v>
      </c>
      <c r="O72">
        <f>(I72*21)/100</f>
        <v>0</v>
      </c>
      <c r="P72" t="s">
        <v>23</v>
      </c>
    </row>
    <row r="73" spans="1:16" x14ac:dyDescent="0.2">
      <c r="A73" s="27" t="s">
        <v>50</v>
      </c>
      <c r="E73" s="28" t="s">
        <v>117</v>
      </c>
    </row>
    <row r="74" spans="1:16" ht="25.5" x14ac:dyDescent="0.2">
      <c r="A74" s="29" t="s">
        <v>52</v>
      </c>
      <c r="E74" s="30" t="s">
        <v>118</v>
      </c>
    </row>
    <row r="75" spans="1:16" x14ac:dyDescent="0.2">
      <c r="A75" t="s">
        <v>54</v>
      </c>
      <c r="E75" s="28" t="s">
        <v>47</v>
      </c>
    </row>
    <row r="76" spans="1:16" x14ac:dyDescent="0.2">
      <c r="A76" s="18" t="s">
        <v>45</v>
      </c>
      <c r="B76" s="22" t="s">
        <v>119</v>
      </c>
      <c r="C76" s="22" t="s">
        <v>120</v>
      </c>
      <c r="D76" s="18" t="s">
        <v>47</v>
      </c>
      <c r="E76" s="23" t="s">
        <v>121</v>
      </c>
      <c r="F76" s="24" t="s">
        <v>95</v>
      </c>
      <c r="G76" s="25">
        <v>128</v>
      </c>
      <c r="H76" s="26">
        <v>0</v>
      </c>
      <c r="I76" s="26">
        <f>ROUND(ROUND(H76,2)*ROUND(G76,3),2)</f>
        <v>0</v>
      </c>
      <c r="O76">
        <f>(I76*21)/100</f>
        <v>0</v>
      </c>
      <c r="P76" t="s">
        <v>23</v>
      </c>
    </row>
    <row r="77" spans="1:16" x14ac:dyDescent="0.2">
      <c r="A77" s="27" t="s">
        <v>50</v>
      </c>
      <c r="E77" s="28" t="s">
        <v>121</v>
      </c>
    </row>
    <row r="78" spans="1:16" ht="76.5" x14ac:dyDescent="0.2">
      <c r="A78" s="29" t="s">
        <v>52</v>
      </c>
      <c r="E78" s="30" t="s">
        <v>122</v>
      </c>
    </row>
    <row r="79" spans="1:16" x14ac:dyDescent="0.2">
      <c r="A79" t="s">
        <v>54</v>
      </c>
      <c r="E79" s="28" t="s">
        <v>47</v>
      </c>
    </row>
    <row r="80" spans="1:16" x14ac:dyDescent="0.2">
      <c r="A80" s="18" t="s">
        <v>45</v>
      </c>
      <c r="B80" s="22" t="s">
        <v>123</v>
      </c>
      <c r="C80" s="22" t="s">
        <v>124</v>
      </c>
      <c r="D80" s="18" t="s">
        <v>47</v>
      </c>
      <c r="E80" s="23" t="s">
        <v>125</v>
      </c>
      <c r="F80" s="24" t="s">
        <v>95</v>
      </c>
      <c r="G80" s="25">
        <v>22</v>
      </c>
      <c r="H80" s="26">
        <v>0</v>
      </c>
      <c r="I80" s="26">
        <f>ROUND(ROUND(H80,2)*ROUND(G80,3),2)</f>
        <v>0</v>
      </c>
      <c r="O80">
        <f>(I80*21)/100</f>
        <v>0</v>
      </c>
      <c r="P80" t="s">
        <v>23</v>
      </c>
    </row>
    <row r="81" spans="1:16" x14ac:dyDescent="0.2">
      <c r="A81" s="27" t="s">
        <v>50</v>
      </c>
      <c r="E81" s="28" t="s">
        <v>125</v>
      </c>
    </row>
    <row r="82" spans="1:16" ht="76.5" x14ac:dyDescent="0.2">
      <c r="A82" s="29" t="s">
        <v>52</v>
      </c>
      <c r="E82" s="30" t="s">
        <v>126</v>
      </c>
    </row>
    <row r="83" spans="1:16" x14ac:dyDescent="0.2">
      <c r="A83" t="s">
        <v>54</v>
      </c>
      <c r="E83" s="28" t="s">
        <v>47</v>
      </c>
    </row>
    <row r="84" spans="1:16" ht="25.5" x14ac:dyDescent="0.2">
      <c r="A84" s="18" t="s">
        <v>45</v>
      </c>
      <c r="B84" s="22" t="s">
        <v>127</v>
      </c>
      <c r="C84" s="22" t="s">
        <v>128</v>
      </c>
      <c r="D84" s="18" t="s">
        <v>47</v>
      </c>
      <c r="E84" s="23" t="s">
        <v>129</v>
      </c>
      <c r="F84" s="24" t="s">
        <v>95</v>
      </c>
      <c r="G84" s="25">
        <v>402.82799999999997</v>
      </c>
      <c r="H84" s="26">
        <v>0</v>
      </c>
      <c r="I84" s="26">
        <f>ROUND(ROUND(H84,2)*ROUND(G84,3),2)</f>
        <v>0</v>
      </c>
      <c r="O84">
        <f>(I84*21)/100</f>
        <v>0</v>
      </c>
      <c r="P84" t="s">
        <v>23</v>
      </c>
    </row>
    <row r="85" spans="1:16" ht="25.5" x14ac:dyDescent="0.2">
      <c r="A85" s="27" t="s">
        <v>50</v>
      </c>
      <c r="E85" s="28" t="s">
        <v>129</v>
      </c>
    </row>
    <row r="86" spans="1:16" ht="38.25" x14ac:dyDescent="0.2">
      <c r="A86" s="29" t="s">
        <v>52</v>
      </c>
      <c r="E86" s="30" t="s">
        <v>130</v>
      </c>
    </row>
    <row r="87" spans="1:16" x14ac:dyDescent="0.2">
      <c r="A87" t="s">
        <v>54</v>
      </c>
      <c r="E87" s="28" t="s">
        <v>47</v>
      </c>
    </row>
    <row r="88" spans="1:16" x14ac:dyDescent="0.2">
      <c r="A88" s="18" t="s">
        <v>45</v>
      </c>
      <c r="B88" s="22" t="s">
        <v>131</v>
      </c>
      <c r="C88" s="22" t="s">
        <v>132</v>
      </c>
      <c r="D88" s="18" t="s">
        <v>47</v>
      </c>
      <c r="E88" s="23" t="s">
        <v>133</v>
      </c>
      <c r="F88" s="24" t="s">
        <v>69</v>
      </c>
      <c r="G88" s="25">
        <v>6</v>
      </c>
      <c r="H88" s="26">
        <v>0</v>
      </c>
      <c r="I88" s="26">
        <f>ROUND(ROUND(H88,2)*ROUND(G88,3),2)</f>
        <v>0</v>
      </c>
      <c r="O88">
        <f>(I88*21)/100</f>
        <v>0</v>
      </c>
      <c r="P88" t="s">
        <v>23</v>
      </c>
    </row>
    <row r="89" spans="1:16" x14ac:dyDescent="0.2">
      <c r="A89" s="27" t="s">
        <v>50</v>
      </c>
      <c r="E89" s="28" t="s">
        <v>133</v>
      </c>
    </row>
    <row r="90" spans="1:16" x14ac:dyDescent="0.2">
      <c r="A90" s="29" t="s">
        <v>52</v>
      </c>
      <c r="E90" s="30" t="s">
        <v>47</v>
      </c>
    </row>
    <row r="91" spans="1:16" x14ac:dyDescent="0.2">
      <c r="A91" t="s">
        <v>54</v>
      </c>
      <c r="E91" s="28" t="s">
        <v>47</v>
      </c>
    </row>
    <row r="92" spans="1:16" x14ac:dyDescent="0.2">
      <c r="A92" s="18" t="s">
        <v>45</v>
      </c>
      <c r="B92" s="22" t="s">
        <v>134</v>
      </c>
      <c r="C92" s="22" t="s">
        <v>135</v>
      </c>
      <c r="D92" s="18" t="s">
        <v>47</v>
      </c>
      <c r="E92" s="23" t="s">
        <v>136</v>
      </c>
      <c r="F92" s="24" t="s">
        <v>69</v>
      </c>
      <c r="G92" s="25">
        <v>100</v>
      </c>
      <c r="H92" s="26">
        <v>0</v>
      </c>
      <c r="I92" s="26">
        <f>ROUND(ROUND(H92,2)*ROUND(G92,3),2)</f>
        <v>0</v>
      </c>
      <c r="O92">
        <f>(I92*21)/100</f>
        <v>0</v>
      </c>
      <c r="P92" t="s">
        <v>23</v>
      </c>
    </row>
    <row r="93" spans="1:16" x14ac:dyDescent="0.2">
      <c r="A93" s="27" t="s">
        <v>50</v>
      </c>
      <c r="E93" s="28" t="s">
        <v>136</v>
      </c>
    </row>
    <row r="94" spans="1:16" x14ac:dyDescent="0.2">
      <c r="A94" s="29" t="s">
        <v>52</v>
      </c>
      <c r="E94" s="30" t="s">
        <v>47</v>
      </c>
    </row>
    <row r="95" spans="1:16" x14ac:dyDescent="0.2">
      <c r="A95" t="s">
        <v>54</v>
      </c>
      <c r="E95" s="28" t="s">
        <v>47</v>
      </c>
    </row>
    <row r="96" spans="1:16" x14ac:dyDescent="0.2">
      <c r="A96" s="18" t="s">
        <v>45</v>
      </c>
      <c r="B96" s="22" t="s">
        <v>137</v>
      </c>
      <c r="C96" s="22" t="s">
        <v>138</v>
      </c>
      <c r="D96" s="18" t="s">
        <v>47</v>
      </c>
      <c r="E96" s="23" t="s">
        <v>139</v>
      </c>
      <c r="F96" s="24" t="s">
        <v>49</v>
      </c>
      <c r="G96" s="25">
        <v>40</v>
      </c>
      <c r="H96" s="26">
        <v>0</v>
      </c>
      <c r="I96" s="26">
        <f>ROUND(ROUND(H96,2)*ROUND(G96,3),2)</f>
        <v>0</v>
      </c>
      <c r="O96">
        <f>(I96*21)/100</f>
        <v>0</v>
      </c>
      <c r="P96" t="s">
        <v>23</v>
      </c>
    </row>
    <row r="97" spans="1:16" x14ac:dyDescent="0.2">
      <c r="A97" s="27" t="s">
        <v>50</v>
      </c>
      <c r="E97" s="28" t="s">
        <v>139</v>
      </c>
    </row>
    <row r="98" spans="1:16" ht="25.5" x14ac:dyDescent="0.2">
      <c r="A98" s="29" t="s">
        <v>52</v>
      </c>
      <c r="E98" s="30" t="s">
        <v>140</v>
      </c>
    </row>
    <row r="99" spans="1:16" x14ac:dyDescent="0.2">
      <c r="A99" t="s">
        <v>54</v>
      </c>
      <c r="E99" s="28" t="s">
        <v>47</v>
      </c>
    </row>
    <row r="100" spans="1:16" x14ac:dyDescent="0.2">
      <c r="A100" s="18" t="s">
        <v>45</v>
      </c>
      <c r="B100" s="22" t="s">
        <v>141</v>
      </c>
      <c r="C100" s="22" t="s">
        <v>142</v>
      </c>
      <c r="D100" s="18" t="s">
        <v>47</v>
      </c>
      <c r="E100" s="23" t="s">
        <v>143</v>
      </c>
      <c r="F100" s="24" t="s">
        <v>80</v>
      </c>
      <c r="G100" s="25">
        <v>573.01199999999994</v>
      </c>
      <c r="H100" s="26">
        <v>0</v>
      </c>
      <c r="I100" s="26">
        <f>ROUND(ROUND(H100,2)*ROUND(G100,3),2)</f>
        <v>0</v>
      </c>
      <c r="O100">
        <f>(I100*21)/100</f>
        <v>0</v>
      </c>
      <c r="P100" t="s">
        <v>23</v>
      </c>
    </row>
    <row r="101" spans="1:16" x14ac:dyDescent="0.2">
      <c r="A101" s="27" t="s">
        <v>50</v>
      </c>
      <c r="E101" s="28" t="s">
        <v>143</v>
      </c>
    </row>
    <row r="102" spans="1:16" x14ac:dyDescent="0.2">
      <c r="A102" s="29" t="s">
        <v>52</v>
      </c>
      <c r="E102" s="30" t="s">
        <v>144</v>
      </c>
    </row>
    <row r="103" spans="1:16" x14ac:dyDescent="0.2">
      <c r="A103" t="s">
        <v>54</v>
      </c>
      <c r="E103" s="28" t="s">
        <v>47</v>
      </c>
    </row>
    <row r="104" spans="1:16" x14ac:dyDescent="0.2">
      <c r="A104" s="18" t="s">
        <v>45</v>
      </c>
      <c r="B104" s="22" t="s">
        <v>145</v>
      </c>
      <c r="C104" s="22" t="s">
        <v>146</v>
      </c>
      <c r="D104" s="18" t="s">
        <v>47</v>
      </c>
      <c r="E104" s="23" t="s">
        <v>147</v>
      </c>
      <c r="F104" s="24" t="s">
        <v>69</v>
      </c>
      <c r="G104" s="25">
        <v>0</v>
      </c>
      <c r="H104" s="26">
        <v>0</v>
      </c>
      <c r="I104" s="26">
        <f>ROUND(ROUND(H104,2)*ROUND(G104,3),2)</f>
        <v>0</v>
      </c>
      <c r="O104">
        <f>(I104*21)/100</f>
        <v>0</v>
      </c>
      <c r="P104" t="s">
        <v>23</v>
      </c>
    </row>
    <row r="105" spans="1:16" ht="25.5" x14ac:dyDescent="0.2">
      <c r="A105" s="27" t="s">
        <v>50</v>
      </c>
      <c r="E105" s="28" t="s">
        <v>148</v>
      </c>
    </row>
    <row r="106" spans="1:16" x14ac:dyDescent="0.2">
      <c r="A106" s="29" t="s">
        <v>52</v>
      </c>
      <c r="E106" s="30" t="s">
        <v>47</v>
      </c>
    </row>
    <row r="107" spans="1:16" x14ac:dyDescent="0.2">
      <c r="A107" t="s">
        <v>54</v>
      </c>
      <c r="E107" s="28" t="s">
        <v>47</v>
      </c>
    </row>
    <row r="108" spans="1:16" x14ac:dyDescent="0.2">
      <c r="A108" s="18" t="s">
        <v>45</v>
      </c>
      <c r="B108" s="22" t="s">
        <v>149</v>
      </c>
      <c r="C108" s="22" t="s">
        <v>150</v>
      </c>
      <c r="D108" s="18" t="s">
        <v>47</v>
      </c>
      <c r="E108" s="23" t="s">
        <v>151</v>
      </c>
      <c r="F108" s="24" t="s">
        <v>95</v>
      </c>
      <c r="G108" s="25">
        <v>0</v>
      </c>
      <c r="H108" s="26">
        <v>0</v>
      </c>
      <c r="I108" s="26">
        <f>ROUND(ROUND(H108,2)*ROUND(G108,3),2)</f>
        <v>0</v>
      </c>
      <c r="O108">
        <f>(I108*21)/100</f>
        <v>0</v>
      </c>
      <c r="P108" t="s">
        <v>23</v>
      </c>
    </row>
    <row r="109" spans="1:16" x14ac:dyDescent="0.2">
      <c r="A109" s="27" t="s">
        <v>50</v>
      </c>
      <c r="E109" s="28" t="s">
        <v>152</v>
      </c>
    </row>
    <row r="110" spans="1:16" ht="38.25" x14ac:dyDescent="0.2">
      <c r="A110" s="29" t="s">
        <v>52</v>
      </c>
      <c r="E110" s="30" t="s">
        <v>153</v>
      </c>
    </row>
    <row r="111" spans="1:16" x14ac:dyDescent="0.2">
      <c r="A111" t="s">
        <v>54</v>
      </c>
      <c r="E111" s="28" t="s">
        <v>47</v>
      </c>
    </row>
    <row r="112" spans="1:16" x14ac:dyDescent="0.2">
      <c r="A112" s="18" t="s">
        <v>45</v>
      </c>
      <c r="B112" s="22" t="s">
        <v>154</v>
      </c>
      <c r="C112" s="22" t="s">
        <v>155</v>
      </c>
      <c r="D112" s="18" t="s">
        <v>47</v>
      </c>
      <c r="E112" s="23" t="s">
        <v>156</v>
      </c>
      <c r="F112" s="24" t="s">
        <v>69</v>
      </c>
      <c r="G112" s="25">
        <v>100</v>
      </c>
      <c r="H112" s="26">
        <v>0</v>
      </c>
      <c r="I112" s="26">
        <f>ROUND(ROUND(H112,2)*ROUND(G112,3),2)</f>
        <v>0</v>
      </c>
      <c r="O112">
        <f>(I112*21)/100</f>
        <v>0</v>
      </c>
      <c r="P112" t="s">
        <v>23</v>
      </c>
    </row>
    <row r="113" spans="1:16" x14ac:dyDescent="0.2">
      <c r="A113" s="27" t="s">
        <v>50</v>
      </c>
      <c r="E113" s="28" t="s">
        <v>156</v>
      </c>
    </row>
    <row r="114" spans="1:16" x14ac:dyDescent="0.2">
      <c r="A114" s="29" t="s">
        <v>52</v>
      </c>
      <c r="E114" s="30" t="s">
        <v>47</v>
      </c>
    </row>
    <row r="115" spans="1:16" x14ac:dyDescent="0.2">
      <c r="A115" t="s">
        <v>54</v>
      </c>
      <c r="E115" s="28" t="s">
        <v>47</v>
      </c>
    </row>
    <row r="116" spans="1:16" x14ac:dyDescent="0.2">
      <c r="A116" s="18" t="s">
        <v>45</v>
      </c>
      <c r="B116" s="22" t="s">
        <v>157</v>
      </c>
      <c r="C116" s="22" t="s">
        <v>158</v>
      </c>
      <c r="D116" s="18" t="s">
        <v>47</v>
      </c>
      <c r="E116" s="23" t="s">
        <v>159</v>
      </c>
      <c r="F116" s="24" t="s">
        <v>69</v>
      </c>
      <c r="G116" s="25">
        <v>62</v>
      </c>
      <c r="H116" s="26">
        <v>0</v>
      </c>
      <c r="I116" s="26">
        <f>ROUND(ROUND(H116,2)*ROUND(G116,3),2)</f>
        <v>0</v>
      </c>
      <c r="O116">
        <f>(I116*21)/100</f>
        <v>0</v>
      </c>
      <c r="P116" t="s">
        <v>23</v>
      </c>
    </row>
    <row r="117" spans="1:16" x14ac:dyDescent="0.2">
      <c r="A117" s="27" t="s">
        <v>50</v>
      </c>
      <c r="E117" s="28" t="s">
        <v>159</v>
      </c>
    </row>
    <row r="118" spans="1:16" x14ac:dyDescent="0.2">
      <c r="A118" s="29" t="s">
        <v>52</v>
      </c>
      <c r="E118" s="30" t="s">
        <v>47</v>
      </c>
    </row>
    <row r="119" spans="1:16" x14ac:dyDescent="0.2">
      <c r="A119" t="s">
        <v>54</v>
      </c>
      <c r="E119" s="28" t="s">
        <v>47</v>
      </c>
    </row>
    <row r="120" spans="1:16" x14ac:dyDescent="0.2">
      <c r="A120" s="18" t="s">
        <v>45</v>
      </c>
      <c r="B120" s="22" t="s">
        <v>160</v>
      </c>
      <c r="C120" s="22" t="s">
        <v>161</v>
      </c>
      <c r="D120" s="18" t="s">
        <v>47</v>
      </c>
      <c r="E120" s="23" t="s">
        <v>162</v>
      </c>
      <c r="F120" s="24" t="s">
        <v>69</v>
      </c>
      <c r="G120" s="25">
        <v>460</v>
      </c>
      <c r="H120" s="26">
        <v>0</v>
      </c>
      <c r="I120" s="26">
        <f>ROUND(ROUND(H120,2)*ROUND(G120,3),2)</f>
        <v>0</v>
      </c>
      <c r="O120">
        <f>(I120*21)/100</f>
        <v>0</v>
      </c>
      <c r="P120" t="s">
        <v>23</v>
      </c>
    </row>
    <row r="121" spans="1:16" x14ac:dyDescent="0.2">
      <c r="A121" s="27" t="s">
        <v>50</v>
      </c>
      <c r="E121" s="28" t="s">
        <v>162</v>
      </c>
    </row>
    <row r="122" spans="1:16" x14ac:dyDescent="0.2">
      <c r="A122" s="29" t="s">
        <v>52</v>
      </c>
      <c r="E122" s="30" t="s">
        <v>47</v>
      </c>
    </row>
    <row r="123" spans="1:16" x14ac:dyDescent="0.2">
      <c r="A123" t="s">
        <v>54</v>
      </c>
      <c r="E123" s="28" t="s">
        <v>47</v>
      </c>
    </row>
    <row r="124" spans="1:16" x14ac:dyDescent="0.2">
      <c r="A124" s="18" t="s">
        <v>45</v>
      </c>
      <c r="B124" s="22" t="s">
        <v>163</v>
      </c>
      <c r="C124" s="22" t="s">
        <v>164</v>
      </c>
      <c r="D124" s="18" t="s">
        <v>47</v>
      </c>
      <c r="E124" s="23" t="s">
        <v>165</v>
      </c>
      <c r="F124" s="24" t="s">
        <v>69</v>
      </c>
      <c r="G124" s="25">
        <v>424</v>
      </c>
      <c r="H124" s="26">
        <v>0</v>
      </c>
      <c r="I124" s="26">
        <f>ROUND(ROUND(H124,2)*ROUND(G124,3),2)</f>
        <v>0</v>
      </c>
      <c r="O124">
        <f>(I124*21)/100</f>
        <v>0</v>
      </c>
      <c r="P124" t="s">
        <v>23</v>
      </c>
    </row>
    <row r="125" spans="1:16" x14ac:dyDescent="0.2">
      <c r="A125" s="27" t="s">
        <v>50</v>
      </c>
      <c r="E125" s="28" t="s">
        <v>165</v>
      </c>
    </row>
    <row r="126" spans="1:16" x14ac:dyDescent="0.2">
      <c r="A126" s="29" t="s">
        <v>52</v>
      </c>
      <c r="E126" s="30" t="s">
        <v>47</v>
      </c>
    </row>
    <row r="127" spans="1:16" x14ac:dyDescent="0.2">
      <c r="A127" t="s">
        <v>54</v>
      </c>
      <c r="E127" s="28" t="s">
        <v>47</v>
      </c>
    </row>
    <row r="128" spans="1:16" x14ac:dyDescent="0.2">
      <c r="A128" s="18" t="s">
        <v>45</v>
      </c>
      <c r="B128" s="22" t="s">
        <v>166</v>
      </c>
      <c r="C128" s="22" t="s">
        <v>167</v>
      </c>
      <c r="D128" s="18" t="s">
        <v>47</v>
      </c>
      <c r="E128" s="23" t="s">
        <v>168</v>
      </c>
      <c r="F128" s="24" t="s">
        <v>69</v>
      </c>
      <c r="G128" s="25">
        <v>0</v>
      </c>
      <c r="H128" s="26">
        <v>0</v>
      </c>
      <c r="I128" s="26">
        <f>ROUND(ROUND(H128,2)*ROUND(G128,3),2)</f>
        <v>0</v>
      </c>
      <c r="O128">
        <f>(I128*21)/100</f>
        <v>0</v>
      </c>
      <c r="P128" t="s">
        <v>23</v>
      </c>
    </row>
    <row r="129" spans="1:16" x14ac:dyDescent="0.2">
      <c r="A129" s="27" t="s">
        <v>50</v>
      </c>
      <c r="E129" s="28" t="s">
        <v>169</v>
      </c>
    </row>
    <row r="130" spans="1:16" x14ac:dyDescent="0.2">
      <c r="A130" s="29" t="s">
        <v>52</v>
      </c>
      <c r="E130" s="30" t="s">
        <v>47</v>
      </c>
    </row>
    <row r="131" spans="1:16" x14ac:dyDescent="0.2">
      <c r="A131" t="s">
        <v>54</v>
      </c>
      <c r="E131" s="28" t="s">
        <v>47</v>
      </c>
    </row>
    <row r="132" spans="1:16" x14ac:dyDescent="0.2">
      <c r="A132" s="18" t="s">
        <v>45</v>
      </c>
      <c r="B132" s="22" t="s">
        <v>170</v>
      </c>
      <c r="C132" s="22" t="s">
        <v>171</v>
      </c>
      <c r="D132" s="18" t="s">
        <v>47</v>
      </c>
      <c r="E132" s="23" t="s">
        <v>172</v>
      </c>
      <c r="F132" s="24" t="s">
        <v>69</v>
      </c>
      <c r="G132" s="25">
        <v>0</v>
      </c>
      <c r="H132" s="26">
        <v>0</v>
      </c>
      <c r="I132" s="26">
        <f>ROUND(ROUND(H132,2)*ROUND(G132,3),2)</f>
        <v>0</v>
      </c>
      <c r="O132">
        <f>(I132*21)/100</f>
        <v>0</v>
      </c>
      <c r="P132" t="s">
        <v>23</v>
      </c>
    </row>
    <row r="133" spans="1:16" ht="25.5" x14ac:dyDescent="0.2">
      <c r="A133" s="27" t="s">
        <v>50</v>
      </c>
      <c r="E133" s="28" t="s">
        <v>173</v>
      </c>
    </row>
    <row r="134" spans="1:16" x14ac:dyDescent="0.2">
      <c r="A134" s="29" t="s">
        <v>52</v>
      </c>
      <c r="E134" s="30" t="s">
        <v>47</v>
      </c>
    </row>
    <row r="135" spans="1:16" x14ac:dyDescent="0.2">
      <c r="A135" t="s">
        <v>54</v>
      </c>
      <c r="E135" s="28" t="s">
        <v>47</v>
      </c>
    </row>
    <row r="136" spans="1:16" x14ac:dyDescent="0.2">
      <c r="A136" s="18" t="s">
        <v>45</v>
      </c>
      <c r="B136" s="22" t="s">
        <v>174</v>
      </c>
      <c r="C136" s="22" t="s">
        <v>175</v>
      </c>
      <c r="D136" s="18" t="s">
        <v>47</v>
      </c>
      <c r="E136" s="23" t="s">
        <v>176</v>
      </c>
      <c r="F136" s="24" t="s">
        <v>69</v>
      </c>
      <c r="G136" s="25">
        <v>14</v>
      </c>
      <c r="H136" s="26">
        <v>0</v>
      </c>
      <c r="I136" s="26">
        <f>ROUND(ROUND(H136,2)*ROUND(G136,3),2)</f>
        <v>0</v>
      </c>
      <c r="O136">
        <f>(I136*21)/100</f>
        <v>0</v>
      </c>
      <c r="P136" t="s">
        <v>23</v>
      </c>
    </row>
    <row r="137" spans="1:16" x14ac:dyDescent="0.2">
      <c r="A137" s="27" t="s">
        <v>50</v>
      </c>
      <c r="E137" s="28" t="s">
        <v>176</v>
      </c>
    </row>
    <row r="138" spans="1:16" x14ac:dyDescent="0.2">
      <c r="A138" s="29" t="s">
        <v>52</v>
      </c>
      <c r="E138" s="30" t="s">
        <v>47</v>
      </c>
    </row>
    <row r="139" spans="1:16" x14ac:dyDescent="0.2">
      <c r="A139" t="s">
        <v>54</v>
      </c>
      <c r="E139" s="28" t="s">
        <v>47</v>
      </c>
    </row>
    <row r="140" spans="1:16" ht="25.5" x14ac:dyDescent="0.2">
      <c r="A140" s="18" t="s">
        <v>45</v>
      </c>
      <c r="B140" s="22" t="s">
        <v>177</v>
      </c>
      <c r="C140" s="22" t="s">
        <v>178</v>
      </c>
      <c r="D140" s="18" t="s">
        <v>47</v>
      </c>
      <c r="E140" s="23" t="s">
        <v>179</v>
      </c>
      <c r="F140" s="24" t="s">
        <v>49</v>
      </c>
      <c r="G140" s="25">
        <v>40.4</v>
      </c>
      <c r="H140" s="26">
        <v>0</v>
      </c>
      <c r="I140" s="26">
        <f>ROUND(ROUND(H140,2)*ROUND(G140,3),2)</f>
        <v>0</v>
      </c>
      <c r="O140">
        <f>(I140*21)/100</f>
        <v>0</v>
      </c>
      <c r="P140" t="s">
        <v>23</v>
      </c>
    </row>
    <row r="141" spans="1:16" ht="25.5" x14ac:dyDescent="0.2">
      <c r="A141" s="27" t="s">
        <v>50</v>
      </c>
      <c r="E141" s="28" t="s">
        <v>179</v>
      </c>
    </row>
    <row r="142" spans="1:16" x14ac:dyDescent="0.2">
      <c r="A142" s="29" t="s">
        <v>52</v>
      </c>
      <c r="E142" s="30" t="s">
        <v>180</v>
      </c>
    </row>
    <row r="143" spans="1:16" x14ac:dyDescent="0.2">
      <c r="A143" t="s">
        <v>54</v>
      </c>
      <c r="E143" s="28" t="s">
        <v>47</v>
      </c>
    </row>
    <row r="144" spans="1:16" ht="25.5" x14ac:dyDescent="0.2">
      <c r="A144" s="18" t="s">
        <v>45</v>
      </c>
      <c r="B144" s="22" t="s">
        <v>181</v>
      </c>
      <c r="C144" s="22" t="s">
        <v>182</v>
      </c>
      <c r="D144" s="18" t="s">
        <v>47</v>
      </c>
      <c r="E144" s="23" t="s">
        <v>183</v>
      </c>
      <c r="F144" s="24" t="s">
        <v>95</v>
      </c>
      <c r="G144" s="25">
        <v>20.2</v>
      </c>
      <c r="H144" s="26">
        <v>0</v>
      </c>
      <c r="I144" s="26">
        <f>ROUND(ROUND(H144,2)*ROUND(G144,3),2)</f>
        <v>0</v>
      </c>
      <c r="O144">
        <f>(I144*21)/100</f>
        <v>0</v>
      </c>
      <c r="P144" t="s">
        <v>23</v>
      </c>
    </row>
    <row r="145" spans="1:18" ht="25.5" x14ac:dyDescent="0.2">
      <c r="A145" s="27" t="s">
        <v>50</v>
      </c>
      <c r="E145" s="28" t="s">
        <v>183</v>
      </c>
    </row>
    <row r="146" spans="1:18" ht="114.75" x14ac:dyDescent="0.2">
      <c r="A146" s="29" t="s">
        <v>52</v>
      </c>
      <c r="E146" s="30" t="s">
        <v>184</v>
      </c>
    </row>
    <row r="147" spans="1:18" x14ac:dyDescent="0.2">
      <c r="A147" t="s">
        <v>54</v>
      </c>
      <c r="E147" s="28" t="s">
        <v>47</v>
      </c>
    </row>
    <row r="148" spans="1:18" ht="12.75" customHeight="1" x14ac:dyDescent="0.2">
      <c r="A148" s="5" t="s">
        <v>43</v>
      </c>
      <c r="B148" s="5"/>
      <c r="C148" s="31" t="s">
        <v>185</v>
      </c>
      <c r="D148" s="5"/>
      <c r="E148" s="20" t="s">
        <v>186</v>
      </c>
      <c r="F148" s="5"/>
      <c r="G148" s="5"/>
      <c r="H148" s="5"/>
      <c r="I148" s="32">
        <f>0+Q148</f>
        <v>0</v>
      </c>
      <c r="O148">
        <f>0+R148</f>
        <v>0</v>
      </c>
      <c r="Q148">
        <f>0+I149</f>
        <v>0</v>
      </c>
      <c r="R148">
        <f>0+O149</f>
        <v>0</v>
      </c>
    </row>
    <row r="149" spans="1:18" x14ac:dyDescent="0.2">
      <c r="A149" s="18" t="s">
        <v>45</v>
      </c>
      <c r="B149" s="22" t="s">
        <v>187</v>
      </c>
      <c r="C149" s="22" t="s">
        <v>188</v>
      </c>
      <c r="D149" s="18" t="s">
        <v>47</v>
      </c>
      <c r="E149" s="23" t="s">
        <v>189</v>
      </c>
      <c r="F149" s="24" t="s">
        <v>95</v>
      </c>
      <c r="G149" s="25">
        <v>2.2000000000000002</v>
      </c>
      <c r="H149" s="26">
        <v>0</v>
      </c>
      <c r="I149" s="26">
        <f>ROUND(ROUND(H149,2)*ROUND(G149,3),2)</f>
        <v>0</v>
      </c>
      <c r="O149">
        <f>(I149*21)/100</f>
        <v>0</v>
      </c>
      <c r="P149" t="s">
        <v>23</v>
      </c>
    </row>
    <row r="150" spans="1:18" x14ac:dyDescent="0.2">
      <c r="A150" s="27" t="s">
        <v>50</v>
      </c>
      <c r="E150" s="28" t="s">
        <v>189</v>
      </c>
    </row>
    <row r="151" spans="1:18" ht="25.5" x14ac:dyDescent="0.2">
      <c r="A151" s="29" t="s">
        <v>52</v>
      </c>
      <c r="E151" s="30" t="s">
        <v>190</v>
      </c>
    </row>
    <row r="152" spans="1:18" ht="25.5" x14ac:dyDescent="0.2">
      <c r="A152" t="s">
        <v>54</v>
      </c>
      <c r="E152" s="28" t="s">
        <v>191</v>
      </c>
    </row>
    <row r="153" spans="1:18" ht="12.75" customHeight="1" x14ac:dyDescent="0.2">
      <c r="A153" s="5" t="s">
        <v>43</v>
      </c>
      <c r="B153" s="5"/>
      <c r="C153" s="31" t="s">
        <v>40</v>
      </c>
      <c r="D153" s="5"/>
      <c r="E153" s="20" t="s">
        <v>192</v>
      </c>
      <c r="F153" s="5"/>
      <c r="G153" s="5"/>
      <c r="H153" s="5"/>
      <c r="I153" s="32">
        <f>0+Q153</f>
        <v>0</v>
      </c>
      <c r="O153">
        <f>0+R153</f>
        <v>0</v>
      </c>
      <c r="Q153">
        <f>0+I154+I158+I162+I166</f>
        <v>0</v>
      </c>
      <c r="R153">
        <f>0+O154+O158+O162+O166</f>
        <v>0</v>
      </c>
    </row>
    <row r="154" spans="1:18" x14ac:dyDescent="0.2">
      <c r="A154" s="18" t="s">
        <v>45</v>
      </c>
      <c r="B154" s="22" t="s">
        <v>193</v>
      </c>
      <c r="C154" s="22" t="s">
        <v>194</v>
      </c>
      <c r="D154" s="18" t="s">
        <v>47</v>
      </c>
      <c r="E154" s="23" t="s">
        <v>195</v>
      </c>
      <c r="F154" s="24" t="s">
        <v>69</v>
      </c>
      <c r="G154" s="25">
        <v>1</v>
      </c>
      <c r="H154" s="26">
        <v>0</v>
      </c>
      <c r="I154" s="26">
        <f>ROUND(ROUND(H154,2)*ROUND(G154,3),2)</f>
        <v>0</v>
      </c>
      <c r="O154">
        <f>(I154*21)/100</f>
        <v>0</v>
      </c>
      <c r="P154" t="s">
        <v>23</v>
      </c>
    </row>
    <row r="155" spans="1:18" x14ac:dyDescent="0.2">
      <c r="A155" s="27" t="s">
        <v>50</v>
      </c>
      <c r="E155" s="28" t="s">
        <v>195</v>
      </c>
    </row>
    <row r="156" spans="1:18" x14ac:dyDescent="0.2">
      <c r="A156" s="29" t="s">
        <v>52</v>
      </c>
      <c r="E156" s="30" t="s">
        <v>47</v>
      </c>
    </row>
    <row r="157" spans="1:18" x14ac:dyDescent="0.2">
      <c r="A157" t="s">
        <v>54</v>
      </c>
      <c r="E157" s="28" t="s">
        <v>47</v>
      </c>
    </row>
    <row r="158" spans="1:18" ht="25.5" x14ac:dyDescent="0.2">
      <c r="A158" s="18" t="s">
        <v>45</v>
      </c>
      <c r="B158" s="22" t="s">
        <v>196</v>
      </c>
      <c r="C158" s="22" t="s">
        <v>197</v>
      </c>
      <c r="D158" s="18" t="s">
        <v>47</v>
      </c>
      <c r="E158" s="23" t="s">
        <v>198</v>
      </c>
      <c r="F158" s="24" t="s">
        <v>95</v>
      </c>
      <c r="G158" s="25">
        <v>3.2</v>
      </c>
      <c r="H158" s="26">
        <v>0</v>
      </c>
      <c r="I158" s="26">
        <f>ROUND(ROUND(H158,2)*ROUND(G158,3),2)</f>
        <v>0</v>
      </c>
      <c r="O158">
        <f>(I158*21)/100</f>
        <v>0</v>
      </c>
      <c r="P158" t="s">
        <v>23</v>
      </c>
    </row>
    <row r="159" spans="1:18" ht="25.5" x14ac:dyDescent="0.2">
      <c r="A159" s="27" t="s">
        <v>50</v>
      </c>
      <c r="E159" s="28" t="s">
        <v>198</v>
      </c>
    </row>
    <row r="160" spans="1:18" x14ac:dyDescent="0.2">
      <c r="A160" s="29" t="s">
        <v>52</v>
      </c>
      <c r="E160" s="30" t="s">
        <v>47</v>
      </c>
    </row>
    <row r="161" spans="1:18" x14ac:dyDescent="0.2">
      <c r="A161" t="s">
        <v>54</v>
      </c>
      <c r="E161" s="28" t="s">
        <v>47</v>
      </c>
    </row>
    <row r="162" spans="1:18" ht="25.5" x14ac:dyDescent="0.2">
      <c r="A162" s="18" t="s">
        <v>45</v>
      </c>
      <c r="B162" s="22" t="s">
        <v>199</v>
      </c>
      <c r="C162" s="22" t="s">
        <v>200</v>
      </c>
      <c r="D162" s="18" t="s">
        <v>47</v>
      </c>
      <c r="E162" s="23" t="s">
        <v>201</v>
      </c>
      <c r="F162" s="24" t="s">
        <v>95</v>
      </c>
      <c r="G162" s="25">
        <v>3.2</v>
      </c>
      <c r="H162" s="26">
        <v>0</v>
      </c>
      <c r="I162" s="26">
        <f>ROUND(ROUND(H162,2)*ROUND(G162,3),2)</f>
        <v>0</v>
      </c>
      <c r="O162">
        <f>(I162*21)/100</f>
        <v>0</v>
      </c>
      <c r="P162" t="s">
        <v>23</v>
      </c>
    </row>
    <row r="163" spans="1:18" ht="25.5" x14ac:dyDescent="0.2">
      <c r="A163" s="27" t="s">
        <v>50</v>
      </c>
      <c r="E163" s="28" t="s">
        <v>201</v>
      </c>
    </row>
    <row r="164" spans="1:18" x14ac:dyDescent="0.2">
      <c r="A164" s="29" t="s">
        <v>52</v>
      </c>
      <c r="E164" s="30" t="s">
        <v>47</v>
      </c>
    </row>
    <row r="165" spans="1:18" x14ac:dyDescent="0.2">
      <c r="A165" t="s">
        <v>54</v>
      </c>
      <c r="E165" s="28" t="s">
        <v>47</v>
      </c>
    </row>
    <row r="166" spans="1:18" x14ac:dyDescent="0.2">
      <c r="A166" s="18" t="s">
        <v>45</v>
      </c>
      <c r="B166" s="22" t="s">
        <v>202</v>
      </c>
      <c r="C166" s="22" t="s">
        <v>203</v>
      </c>
      <c r="D166" s="18" t="s">
        <v>47</v>
      </c>
      <c r="E166" s="23" t="s">
        <v>204</v>
      </c>
      <c r="F166" s="24" t="s">
        <v>69</v>
      </c>
      <c r="G166" s="25">
        <v>1</v>
      </c>
      <c r="H166" s="26">
        <v>0</v>
      </c>
      <c r="I166" s="26">
        <f>ROUND(ROUND(H166,2)*ROUND(G166,3),2)</f>
        <v>0</v>
      </c>
      <c r="O166">
        <f>(I166*21)/100</f>
        <v>0</v>
      </c>
      <c r="P166" t="s">
        <v>23</v>
      </c>
    </row>
    <row r="167" spans="1:18" x14ac:dyDescent="0.2">
      <c r="A167" s="27" t="s">
        <v>50</v>
      </c>
      <c r="E167" s="28" t="s">
        <v>204</v>
      </c>
    </row>
    <row r="168" spans="1:18" x14ac:dyDescent="0.2">
      <c r="A168" s="29" t="s">
        <v>52</v>
      </c>
      <c r="E168" s="30" t="s">
        <v>47</v>
      </c>
    </row>
    <row r="169" spans="1:18" x14ac:dyDescent="0.2">
      <c r="A169" t="s">
        <v>54</v>
      </c>
      <c r="E169" s="28" t="s">
        <v>47</v>
      </c>
    </row>
    <row r="170" spans="1:18" ht="12.75" customHeight="1" x14ac:dyDescent="0.2">
      <c r="A170" s="5" t="s">
        <v>43</v>
      </c>
      <c r="B170" s="5"/>
      <c r="C170" s="31" t="s">
        <v>205</v>
      </c>
      <c r="D170" s="5"/>
      <c r="E170" s="20" t="s">
        <v>206</v>
      </c>
      <c r="F170" s="5"/>
      <c r="G170" s="5"/>
      <c r="H170" s="5"/>
      <c r="I170" s="32">
        <f>0+Q170</f>
        <v>0</v>
      </c>
      <c r="O170">
        <f>0+R170</f>
        <v>0</v>
      </c>
      <c r="Q170">
        <f>0+I171+I175+I179+I183+I187+I191</f>
        <v>0</v>
      </c>
      <c r="R170">
        <f>0+O171+O175+O179+O183+O187+O191</f>
        <v>0</v>
      </c>
    </row>
    <row r="171" spans="1:18" ht="25.5" x14ac:dyDescent="0.2">
      <c r="A171" s="18" t="s">
        <v>45</v>
      </c>
      <c r="B171" s="22" t="s">
        <v>207</v>
      </c>
      <c r="C171" s="22" t="s">
        <v>208</v>
      </c>
      <c r="D171" s="18" t="s">
        <v>209</v>
      </c>
      <c r="E171" s="23" t="s">
        <v>210</v>
      </c>
      <c r="F171" s="24" t="s">
        <v>80</v>
      </c>
      <c r="G171" s="25">
        <v>672.68</v>
      </c>
      <c r="H171" s="26">
        <v>0</v>
      </c>
      <c r="I171" s="26">
        <f>ROUND(ROUND(H171,2)*ROUND(G171,3),2)</f>
        <v>0</v>
      </c>
      <c r="O171">
        <f>(I171*21)/100</f>
        <v>0</v>
      </c>
      <c r="P171" t="s">
        <v>23</v>
      </c>
    </row>
    <row r="172" spans="1:18" ht="25.5" x14ac:dyDescent="0.2">
      <c r="A172" s="27" t="s">
        <v>50</v>
      </c>
      <c r="E172" s="28" t="s">
        <v>211</v>
      </c>
    </row>
    <row r="173" spans="1:18" ht="38.25" x14ac:dyDescent="0.2">
      <c r="A173" s="29" t="s">
        <v>52</v>
      </c>
      <c r="E173" s="30" t="s">
        <v>212</v>
      </c>
    </row>
    <row r="174" spans="1:18" ht="89.25" x14ac:dyDescent="0.2">
      <c r="A174" t="s">
        <v>54</v>
      </c>
      <c r="E174" s="28" t="s">
        <v>213</v>
      </c>
    </row>
    <row r="175" spans="1:18" ht="38.25" x14ac:dyDescent="0.2">
      <c r="A175" s="18" t="s">
        <v>45</v>
      </c>
      <c r="B175" s="22" t="s">
        <v>214</v>
      </c>
      <c r="C175" s="22" t="s">
        <v>215</v>
      </c>
      <c r="D175" s="18" t="s">
        <v>209</v>
      </c>
      <c r="E175" s="23" t="s">
        <v>216</v>
      </c>
      <c r="F175" s="24" t="s">
        <v>80</v>
      </c>
      <c r="G175" s="25">
        <v>13.782</v>
      </c>
      <c r="H175" s="26">
        <v>0</v>
      </c>
      <c r="I175" s="26">
        <f>ROUND(ROUND(H175,2)*ROUND(G175,3),2)</f>
        <v>0</v>
      </c>
      <c r="O175">
        <f>(I175*21)/100</f>
        <v>0</v>
      </c>
      <c r="P175" t="s">
        <v>23</v>
      </c>
    </row>
    <row r="176" spans="1:18" ht="25.5" x14ac:dyDescent="0.2">
      <c r="A176" s="27" t="s">
        <v>50</v>
      </c>
      <c r="E176" s="28" t="s">
        <v>211</v>
      </c>
    </row>
    <row r="177" spans="1:16" ht="38.25" x14ac:dyDescent="0.2">
      <c r="A177" s="29" t="s">
        <v>52</v>
      </c>
      <c r="E177" s="30" t="s">
        <v>217</v>
      </c>
    </row>
    <row r="178" spans="1:16" ht="89.25" x14ac:dyDescent="0.2">
      <c r="A178" t="s">
        <v>54</v>
      </c>
      <c r="E178" s="28" t="s">
        <v>213</v>
      </c>
    </row>
    <row r="179" spans="1:16" ht="38.25" x14ac:dyDescent="0.2">
      <c r="A179" s="18" t="s">
        <v>45</v>
      </c>
      <c r="B179" s="22" t="s">
        <v>218</v>
      </c>
      <c r="C179" s="22" t="s">
        <v>219</v>
      </c>
      <c r="D179" s="18" t="s">
        <v>209</v>
      </c>
      <c r="E179" s="23" t="s">
        <v>220</v>
      </c>
      <c r="F179" s="24" t="s">
        <v>80</v>
      </c>
      <c r="G179" s="25">
        <v>3.6999999999999998E-2</v>
      </c>
      <c r="H179" s="26">
        <v>0</v>
      </c>
      <c r="I179" s="26">
        <f>ROUND(ROUND(H179,2)*ROUND(G179,3),2)</f>
        <v>0</v>
      </c>
      <c r="O179">
        <f>(I179*21)/100</f>
        <v>0</v>
      </c>
      <c r="P179" t="s">
        <v>23</v>
      </c>
    </row>
    <row r="180" spans="1:16" ht="25.5" x14ac:dyDescent="0.2">
      <c r="A180" s="27" t="s">
        <v>50</v>
      </c>
      <c r="E180" s="28" t="s">
        <v>211</v>
      </c>
    </row>
    <row r="181" spans="1:16" x14ac:dyDescent="0.2">
      <c r="A181" s="29" t="s">
        <v>52</v>
      </c>
      <c r="E181" s="30" t="s">
        <v>221</v>
      </c>
    </row>
    <row r="182" spans="1:16" ht="89.25" x14ac:dyDescent="0.2">
      <c r="A182" t="s">
        <v>54</v>
      </c>
      <c r="E182" s="28" t="s">
        <v>213</v>
      </c>
    </row>
    <row r="183" spans="1:16" ht="25.5" x14ac:dyDescent="0.2">
      <c r="A183" s="18" t="s">
        <v>45</v>
      </c>
      <c r="B183" s="22" t="s">
        <v>222</v>
      </c>
      <c r="C183" s="22" t="s">
        <v>223</v>
      </c>
      <c r="D183" s="18" t="s">
        <v>209</v>
      </c>
      <c r="E183" s="23" t="s">
        <v>224</v>
      </c>
      <c r="F183" s="24" t="s">
        <v>80</v>
      </c>
      <c r="G183" s="25">
        <v>8.2000000000000003E-2</v>
      </c>
      <c r="H183" s="26">
        <v>0</v>
      </c>
      <c r="I183" s="26">
        <f>ROUND(ROUND(H183,2)*ROUND(G183,3),2)</f>
        <v>0</v>
      </c>
      <c r="O183">
        <f>(I183*21)/100</f>
        <v>0</v>
      </c>
      <c r="P183" t="s">
        <v>23</v>
      </c>
    </row>
    <row r="184" spans="1:16" ht="25.5" x14ac:dyDescent="0.2">
      <c r="A184" s="27" t="s">
        <v>50</v>
      </c>
      <c r="E184" s="28" t="s">
        <v>211</v>
      </c>
    </row>
    <row r="185" spans="1:16" x14ac:dyDescent="0.2">
      <c r="A185" s="29" t="s">
        <v>52</v>
      </c>
      <c r="E185" s="30" t="s">
        <v>225</v>
      </c>
    </row>
    <row r="186" spans="1:16" ht="89.25" x14ac:dyDescent="0.2">
      <c r="A186" t="s">
        <v>54</v>
      </c>
      <c r="E186" s="28" t="s">
        <v>213</v>
      </c>
    </row>
    <row r="187" spans="1:16" ht="38.25" x14ac:dyDescent="0.2">
      <c r="A187" s="18" t="s">
        <v>45</v>
      </c>
      <c r="B187" s="22" t="s">
        <v>226</v>
      </c>
      <c r="C187" s="22" t="s">
        <v>227</v>
      </c>
      <c r="D187" s="18" t="s">
        <v>209</v>
      </c>
      <c r="E187" s="23" t="s">
        <v>228</v>
      </c>
      <c r="F187" s="24" t="s">
        <v>80</v>
      </c>
      <c r="G187" s="25">
        <v>21.408000000000001</v>
      </c>
      <c r="H187" s="26">
        <v>0</v>
      </c>
      <c r="I187" s="26">
        <f>ROUND(ROUND(H187,2)*ROUND(G187,3),2)</f>
        <v>0</v>
      </c>
      <c r="O187">
        <f>(I187*21)/100</f>
        <v>0</v>
      </c>
      <c r="P187" t="s">
        <v>23</v>
      </c>
    </row>
    <row r="188" spans="1:16" ht="25.5" x14ac:dyDescent="0.2">
      <c r="A188" s="27" t="s">
        <v>50</v>
      </c>
      <c r="E188" s="28" t="s">
        <v>211</v>
      </c>
    </row>
    <row r="189" spans="1:16" ht="38.25" x14ac:dyDescent="0.2">
      <c r="A189" s="29" t="s">
        <v>52</v>
      </c>
      <c r="E189" s="30" t="s">
        <v>229</v>
      </c>
    </row>
    <row r="190" spans="1:16" ht="89.25" x14ac:dyDescent="0.2">
      <c r="A190" t="s">
        <v>54</v>
      </c>
      <c r="E190" s="28" t="s">
        <v>213</v>
      </c>
    </row>
    <row r="191" spans="1:16" ht="25.5" x14ac:dyDescent="0.2">
      <c r="A191" s="18" t="s">
        <v>45</v>
      </c>
      <c r="B191" s="22" t="s">
        <v>230</v>
      </c>
      <c r="C191" s="22" t="s">
        <v>231</v>
      </c>
      <c r="D191" s="18" t="s">
        <v>209</v>
      </c>
      <c r="E191" s="23" t="s">
        <v>232</v>
      </c>
      <c r="F191" s="24" t="s">
        <v>80</v>
      </c>
      <c r="G191" s="25">
        <v>19.41</v>
      </c>
      <c r="H191" s="26">
        <v>0</v>
      </c>
      <c r="I191" s="26">
        <f>ROUND(ROUND(H191,2)*ROUND(G191,3),2)</f>
        <v>0</v>
      </c>
      <c r="O191">
        <f>(I191*21)/100</f>
        <v>0</v>
      </c>
      <c r="P191" t="s">
        <v>23</v>
      </c>
    </row>
    <row r="192" spans="1:16" ht="25.5" x14ac:dyDescent="0.2">
      <c r="A192" s="27" t="s">
        <v>50</v>
      </c>
      <c r="E192" s="28" t="s">
        <v>211</v>
      </c>
    </row>
    <row r="193" spans="1:18" ht="63.75" x14ac:dyDescent="0.2">
      <c r="A193" s="29" t="s">
        <v>52</v>
      </c>
      <c r="E193" s="30" t="s">
        <v>233</v>
      </c>
    </row>
    <row r="194" spans="1:18" ht="89.25" x14ac:dyDescent="0.2">
      <c r="A194" t="s">
        <v>54</v>
      </c>
      <c r="E194" s="28" t="s">
        <v>213</v>
      </c>
    </row>
    <row r="195" spans="1:18" ht="12.75" customHeight="1" x14ac:dyDescent="0.2">
      <c r="A195" s="5" t="s">
        <v>43</v>
      </c>
      <c r="B195" s="5"/>
      <c r="C195" s="31" t="s">
        <v>234</v>
      </c>
      <c r="D195" s="5"/>
      <c r="E195" s="20" t="s">
        <v>235</v>
      </c>
      <c r="F195" s="5"/>
      <c r="G195" s="5"/>
      <c r="H195" s="5"/>
      <c r="I195" s="32">
        <f>0+Q195</f>
        <v>0</v>
      </c>
      <c r="O195">
        <f>0+R195</f>
        <v>0</v>
      </c>
      <c r="Q195">
        <f>0+I196+I200+I204+I208+I212</f>
        <v>0</v>
      </c>
      <c r="R195">
        <f>0+O196+O200+O204+O208+O212</f>
        <v>0</v>
      </c>
    </row>
    <row r="196" spans="1:18" ht="25.5" x14ac:dyDescent="0.2">
      <c r="A196" s="18" t="s">
        <v>45</v>
      </c>
      <c r="B196" s="22" t="s">
        <v>236</v>
      </c>
      <c r="C196" s="22" t="s">
        <v>237</v>
      </c>
      <c r="D196" s="18" t="s">
        <v>47</v>
      </c>
      <c r="E196" s="23" t="s">
        <v>238</v>
      </c>
      <c r="F196" s="24" t="s">
        <v>80</v>
      </c>
      <c r="G196" s="25">
        <v>50.33</v>
      </c>
      <c r="H196" s="26">
        <v>0</v>
      </c>
      <c r="I196" s="26">
        <f>ROUND(ROUND(H196,2)*ROUND(G196,3),2)</f>
        <v>0</v>
      </c>
      <c r="O196">
        <f>(I196*21)/100</f>
        <v>0</v>
      </c>
      <c r="P196" t="s">
        <v>23</v>
      </c>
    </row>
    <row r="197" spans="1:18" ht="25.5" x14ac:dyDescent="0.2">
      <c r="A197" s="27" t="s">
        <v>50</v>
      </c>
      <c r="E197" s="28" t="s">
        <v>238</v>
      </c>
    </row>
    <row r="198" spans="1:18" ht="51" x14ac:dyDescent="0.2">
      <c r="A198" s="29" t="s">
        <v>52</v>
      </c>
      <c r="E198" s="30" t="s">
        <v>239</v>
      </c>
    </row>
    <row r="199" spans="1:18" ht="63.75" x14ac:dyDescent="0.2">
      <c r="A199" t="s">
        <v>54</v>
      </c>
      <c r="E199" s="28" t="s">
        <v>240</v>
      </c>
    </row>
    <row r="200" spans="1:18" ht="25.5" x14ac:dyDescent="0.2">
      <c r="A200" s="18" t="s">
        <v>45</v>
      </c>
      <c r="B200" s="22" t="s">
        <v>241</v>
      </c>
      <c r="C200" s="22" t="s">
        <v>242</v>
      </c>
      <c r="D200" s="18" t="s">
        <v>47</v>
      </c>
      <c r="E200" s="23" t="s">
        <v>243</v>
      </c>
      <c r="F200" s="24" t="s">
        <v>80</v>
      </c>
      <c r="G200" s="25">
        <v>72.335999999999999</v>
      </c>
      <c r="H200" s="26">
        <v>0</v>
      </c>
      <c r="I200" s="26">
        <f>ROUND(ROUND(H200,2)*ROUND(G200,3),2)</f>
        <v>0</v>
      </c>
      <c r="O200">
        <f>(I200*21)/100</f>
        <v>0</v>
      </c>
      <c r="P200" t="s">
        <v>23</v>
      </c>
    </row>
    <row r="201" spans="1:18" ht="25.5" x14ac:dyDescent="0.2">
      <c r="A201" s="27" t="s">
        <v>50</v>
      </c>
      <c r="E201" s="28" t="s">
        <v>243</v>
      </c>
    </row>
    <row r="202" spans="1:18" ht="76.5" x14ac:dyDescent="0.2">
      <c r="A202" s="29" t="s">
        <v>52</v>
      </c>
      <c r="E202" s="30" t="s">
        <v>244</v>
      </c>
    </row>
    <row r="203" spans="1:18" ht="114.75" x14ac:dyDescent="0.2">
      <c r="A203" t="s">
        <v>54</v>
      </c>
      <c r="E203" s="28" t="s">
        <v>245</v>
      </c>
    </row>
    <row r="204" spans="1:18" ht="38.25" x14ac:dyDescent="0.2">
      <c r="A204" s="18" t="s">
        <v>45</v>
      </c>
      <c r="B204" s="22" t="s">
        <v>246</v>
      </c>
      <c r="C204" s="22" t="s">
        <v>247</v>
      </c>
      <c r="D204" s="18" t="s">
        <v>47</v>
      </c>
      <c r="E204" s="23" t="s">
        <v>248</v>
      </c>
      <c r="F204" s="24" t="s">
        <v>80</v>
      </c>
      <c r="G204" s="25">
        <v>940.36300000000006</v>
      </c>
      <c r="H204" s="26">
        <v>0</v>
      </c>
      <c r="I204" s="26">
        <f>ROUND(ROUND(H204,2)*ROUND(G204,3),2)</f>
        <v>0</v>
      </c>
      <c r="O204">
        <f>(I204*21)/100</f>
        <v>0</v>
      </c>
      <c r="P204" t="s">
        <v>23</v>
      </c>
    </row>
    <row r="205" spans="1:18" ht="38.25" x14ac:dyDescent="0.2">
      <c r="A205" s="27" t="s">
        <v>50</v>
      </c>
      <c r="E205" s="28" t="s">
        <v>249</v>
      </c>
    </row>
    <row r="206" spans="1:18" ht="76.5" x14ac:dyDescent="0.2">
      <c r="A206" s="29" t="s">
        <v>52</v>
      </c>
      <c r="E206" s="30" t="s">
        <v>250</v>
      </c>
    </row>
    <row r="207" spans="1:18" ht="114.75" x14ac:dyDescent="0.2">
      <c r="A207" t="s">
        <v>54</v>
      </c>
      <c r="E207" s="28" t="s">
        <v>245</v>
      </c>
    </row>
    <row r="208" spans="1:18" ht="25.5" x14ac:dyDescent="0.2">
      <c r="A208" s="18" t="s">
        <v>45</v>
      </c>
      <c r="B208" s="22" t="s">
        <v>251</v>
      </c>
      <c r="C208" s="22" t="s">
        <v>252</v>
      </c>
      <c r="D208" s="18" t="s">
        <v>47</v>
      </c>
      <c r="E208" s="23" t="s">
        <v>253</v>
      </c>
      <c r="F208" s="24" t="s">
        <v>80</v>
      </c>
      <c r="G208" s="25">
        <v>72.335999999999999</v>
      </c>
      <c r="H208" s="26">
        <v>0</v>
      </c>
      <c r="I208" s="26">
        <f>ROUND(ROUND(H208,2)*ROUND(G208,3),2)</f>
        <v>0</v>
      </c>
      <c r="O208">
        <f>(I208*21)/100</f>
        <v>0</v>
      </c>
      <c r="P208" t="s">
        <v>23</v>
      </c>
    </row>
    <row r="209" spans="1:18" ht="25.5" x14ac:dyDescent="0.2">
      <c r="A209" s="27" t="s">
        <v>50</v>
      </c>
      <c r="E209" s="28" t="s">
        <v>253</v>
      </c>
    </row>
    <row r="210" spans="1:18" ht="76.5" x14ac:dyDescent="0.2">
      <c r="A210" s="29" t="s">
        <v>52</v>
      </c>
      <c r="E210" s="30" t="s">
        <v>254</v>
      </c>
    </row>
    <row r="211" spans="1:18" x14ac:dyDescent="0.2">
      <c r="A211" t="s">
        <v>54</v>
      </c>
      <c r="E211" s="28" t="s">
        <v>47</v>
      </c>
    </row>
    <row r="212" spans="1:18" ht="25.5" x14ac:dyDescent="0.2">
      <c r="A212" s="18" t="s">
        <v>45</v>
      </c>
      <c r="B212" s="22" t="s">
        <v>255</v>
      </c>
      <c r="C212" s="22" t="s">
        <v>256</v>
      </c>
      <c r="D212" s="18" t="s">
        <v>47</v>
      </c>
      <c r="E212" s="23" t="s">
        <v>257</v>
      </c>
      <c r="F212" s="24" t="s">
        <v>80</v>
      </c>
      <c r="G212" s="25">
        <v>591.36900000000003</v>
      </c>
      <c r="H212" s="26">
        <v>0</v>
      </c>
      <c r="I212" s="26">
        <f>ROUND(ROUND(H212,2)*ROUND(G212,3),2)</f>
        <v>0</v>
      </c>
      <c r="O212">
        <f>(I212*21)/100</f>
        <v>0</v>
      </c>
      <c r="P212" t="s">
        <v>23</v>
      </c>
    </row>
    <row r="213" spans="1:18" ht="25.5" x14ac:dyDescent="0.2">
      <c r="A213" s="27" t="s">
        <v>50</v>
      </c>
      <c r="E213" s="28" t="s">
        <v>257</v>
      </c>
    </row>
    <row r="214" spans="1:18" x14ac:dyDescent="0.2">
      <c r="A214" s="29" t="s">
        <v>52</v>
      </c>
      <c r="E214" s="30" t="s">
        <v>47</v>
      </c>
    </row>
    <row r="215" spans="1:18" ht="127.5" x14ac:dyDescent="0.2">
      <c r="A215" t="s">
        <v>54</v>
      </c>
      <c r="E215" s="28" t="s">
        <v>258</v>
      </c>
    </row>
    <row r="216" spans="1:18" ht="12.75" customHeight="1" x14ac:dyDescent="0.2">
      <c r="A216" s="5" t="s">
        <v>43</v>
      </c>
      <c r="B216" s="5"/>
      <c r="C216" s="31" t="s">
        <v>259</v>
      </c>
      <c r="D216" s="5"/>
      <c r="E216" s="20" t="s">
        <v>260</v>
      </c>
      <c r="F216" s="5"/>
      <c r="G216" s="5"/>
      <c r="H216" s="5"/>
      <c r="I216" s="32">
        <f>0+Q216</f>
        <v>0</v>
      </c>
      <c r="O216">
        <f>0+R216</f>
        <v>0</v>
      </c>
      <c r="Q216">
        <f>0+I217</f>
        <v>0</v>
      </c>
      <c r="R216">
        <f>0+O217</f>
        <v>0</v>
      </c>
    </row>
    <row r="217" spans="1:18" x14ac:dyDescent="0.2">
      <c r="A217" s="18" t="s">
        <v>45</v>
      </c>
      <c r="B217" s="22" t="s">
        <v>261</v>
      </c>
      <c r="C217" s="22" t="s">
        <v>262</v>
      </c>
      <c r="D217" s="18" t="s">
        <v>47</v>
      </c>
      <c r="E217" s="23" t="s">
        <v>263</v>
      </c>
      <c r="F217" s="24" t="s">
        <v>264</v>
      </c>
      <c r="G217" s="25">
        <v>1</v>
      </c>
      <c r="H217" s="26">
        <v>0</v>
      </c>
      <c r="I217" s="26">
        <f>ROUND(ROUND(H217,2)*ROUND(G217,3),2)</f>
        <v>0</v>
      </c>
      <c r="O217">
        <f>(I217*21)/100</f>
        <v>0</v>
      </c>
      <c r="P217" t="s">
        <v>23</v>
      </c>
    </row>
    <row r="218" spans="1:18" x14ac:dyDescent="0.2">
      <c r="A218" s="27" t="s">
        <v>50</v>
      </c>
      <c r="E218" s="28" t="s">
        <v>263</v>
      </c>
    </row>
    <row r="219" spans="1:18" ht="25.5" x14ac:dyDescent="0.2">
      <c r="A219" s="29" t="s">
        <v>52</v>
      </c>
      <c r="E219" s="30" t="s">
        <v>265</v>
      </c>
    </row>
    <row r="220" spans="1:18" x14ac:dyDescent="0.2">
      <c r="A220" t="s">
        <v>54</v>
      </c>
      <c r="E220" s="28" t="s">
        <v>47</v>
      </c>
    </row>
    <row r="221" spans="1:18" ht="12.75" customHeight="1" x14ac:dyDescent="0.2">
      <c r="A221" s="5" t="s">
        <v>43</v>
      </c>
      <c r="B221" s="5"/>
      <c r="C221" s="31" t="s">
        <v>266</v>
      </c>
      <c r="D221" s="5"/>
      <c r="E221" s="20" t="s">
        <v>267</v>
      </c>
      <c r="F221" s="5"/>
      <c r="G221" s="5"/>
      <c r="H221" s="5"/>
      <c r="I221" s="32">
        <f>0+Q221</f>
        <v>0</v>
      </c>
      <c r="O221">
        <f>0+R221</f>
        <v>0</v>
      </c>
      <c r="Q221">
        <f>0+I222+I226</f>
        <v>0</v>
      </c>
      <c r="R221">
        <f>0+O222+O226</f>
        <v>0</v>
      </c>
    </row>
    <row r="222" spans="1:18" x14ac:dyDescent="0.2">
      <c r="A222" s="18" t="s">
        <v>45</v>
      </c>
      <c r="B222" s="22" t="s">
        <v>268</v>
      </c>
      <c r="C222" s="22" t="s">
        <v>269</v>
      </c>
      <c r="D222" s="18" t="s">
        <v>47</v>
      </c>
      <c r="E222" s="23" t="s">
        <v>270</v>
      </c>
      <c r="F222" s="24" t="s">
        <v>264</v>
      </c>
      <c r="G222" s="25">
        <v>1</v>
      </c>
      <c r="H222" s="26">
        <v>0</v>
      </c>
      <c r="I222" s="26">
        <f>ROUND(ROUND(H222,2)*ROUND(G222,3),2)</f>
        <v>0</v>
      </c>
      <c r="O222">
        <f>(I222*21)/100</f>
        <v>0</v>
      </c>
      <c r="P222" t="s">
        <v>23</v>
      </c>
    </row>
    <row r="223" spans="1:18" x14ac:dyDescent="0.2">
      <c r="A223" s="27" t="s">
        <v>50</v>
      </c>
      <c r="E223" s="28" t="s">
        <v>270</v>
      </c>
    </row>
    <row r="224" spans="1:18" x14ac:dyDescent="0.2">
      <c r="A224" s="29" t="s">
        <v>52</v>
      </c>
      <c r="E224" s="30" t="s">
        <v>271</v>
      </c>
    </row>
    <row r="225" spans="1:16" x14ac:dyDescent="0.2">
      <c r="A225" t="s">
        <v>54</v>
      </c>
      <c r="E225" s="28" t="s">
        <v>47</v>
      </c>
    </row>
    <row r="226" spans="1:16" x14ac:dyDescent="0.2">
      <c r="A226" s="18" t="s">
        <v>45</v>
      </c>
      <c r="B226" s="22" t="s">
        <v>272</v>
      </c>
      <c r="C226" s="22" t="s">
        <v>273</v>
      </c>
      <c r="D226" s="18" t="s">
        <v>47</v>
      </c>
      <c r="E226" s="23" t="s">
        <v>274</v>
      </c>
      <c r="F226" s="24" t="s">
        <v>264</v>
      </c>
      <c r="G226" s="25">
        <v>1</v>
      </c>
      <c r="H226" s="26">
        <v>0</v>
      </c>
      <c r="I226" s="26">
        <f>ROUND(ROUND(H226,2)*ROUND(G226,3),2)</f>
        <v>0</v>
      </c>
      <c r="O226">
        <f>(I226*21)/100</f>
        <v>0</v>
      </c>
      <c r="P226" t="s">
        <v>23</v>
      </c>
    </row>
    <row r="227" spans="1:16" x14ac:dyDescent="0.2">
      <c r="A227" s="27" t="s">
        <v>50</v>
      </c>
      <c r="E227" s="28" t="s">
        <v>274</v>
      </c>
    </row>
    <row r="228" spans="1:16" ht="38.25" x14ac:dyDescent="0.2">
      <c r="A228" s="29" t="s">
        <v>52</v>
      </c>
      <c r="E228" s="30" t="s">
        <v>275</v>
      </c>
    </row>
    <row r="229" spans="1:16" x14ac:dyDescent="0.2">
      <c r="A229" t="s">
        <v>54</v>
      </c>
      <c r="E229" s="28" t="s">
        <v>47</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R101"/>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0+O8+O97</f>
        <v>0</v>
      </c>
      <c r="P2" t="s">
        <v>22</v>
      </c>
    </row>
    <row r="3" spans="1:18" ht="15" customHeight="1" x14ac:dyDescent="0.25">
      <c r="A3" t="s">
        <v>12</v>
      </c>
      <c r="B3" s="10" t="s">
        <v>14</v>
      </c>
      <c r="C3" s="41" t="s">
        <v>15</v>
      </c>
      <c r="D3" s="37"/>
      <c r="E3" s="11" t="s">
        <v>16</v>
      </c>
      <c r="F3" s="1"/>
      <c r="G3" s="8"/>
      <c r="H3" s="7" t="s">
        <v>276</v>
      </c>
      <c r="I3" s="33">
        <f>0+I8+I97</f>
        <v>0</v>
      </c>
      <c r="O3" t="s">
        <v>19</v>
      </c>
      <c r="P3" t="s">
        <v>23</v>
      </c>
    </row>
    <row r="4" spans="1:18" ht="15" customHeight="1" x14ac:dyDescent="0.25">
      <c r="A4" t="s">
        <v>17</v>
      </c>
      <c r="B4" s="13" t="s">
        <v>18</v>
      </c>
      <c r="C4" s="42" t="s">
        <v>276</v>
      </c>
      <c r="D4" s="43"/>
      <c r="E4" s="14" t="s">
        <v>277</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278</v>
      </c>
      <c r="D8" s="15"/>
      <c r="E8" s="20" t="s">
        <v>277</v>
      </c>
      <c r="F8" s="15"/>
      <c r="G8" s="15"/>
      <c r="H8" s="15"/>
      <c r="I8" s="21">
        <f>0+Q8</f>
        <v>0</v>
      </c>
      <c r="O8">
        <f>0+R8</f>
        <v>0</v>
      </c>
      <c r="Q8">
        <f>0+I9+I13+I17+I21+I25+I29+I33+I37+I41+I45+I49+I53+I57+I61+I65+I69+I73+I77+I81+I85+I89+I93</f>
        <v>0</v>
      </c>
      <c r="R8">
        <f>0+O9+O13+O17+O21+O25+O29+O33+O37+O41+O45+O49+O53+O57+O61+O65+O69+O73+O77+O81+O85+O89+O93</f>
        <v>0</v>
      </c>
    </row>
    <row r="9" spans="1:18" x14ac:dyDescent="0.2">
      <c r="A9" s="18" t="s">
        <v>45</v>
      </c>
      <c r="B9" s="22" t="s">
        <v>29</v>
      </c>
      <c r="C9" s="22" t="s">
        <v>279</v>
      </c>
      <c r="D9" s="18" t="s">
        <v>47</v>
      </c>
      <c r="E9" s="23" t="s">
        <v>280</v>
      </c>
      <c r="F9" s="24" t="s">
        <v>100</v>
      </c>
      <c r="G9" s="25">
        <v>55</v>
      </c>
      <c r="H9" s="26">
        <v>0</v>
      </c>
      <c r="I9" s="26">
        <f>ROUND(ROUND(H9,2)*ROUND(G9,3),2)</f>
        <v>0</v>
      </c>
      <c r="O9">
        <f>(I9*21)/100</f>
        <v>0</v>
      </c>
      <c r="P9" t="s">
        <v>23</v>
      </c>
    </row>
    <row r="10" spans="1:18" x14ac:dyDescent="0.2">
      <c r="A10" s="27" t="s">
        <v>50</v>
      </c>
      <c r="E10" s="28" t="s">
        <v>280</v>
      </c>
    </row>
    <row r="11" spans="1:18" x14ac:dyDescent="0.2">
      <c r="A11" s="29" t="s">
        <v>52</v>
      </c>
      <c r="E11" s="30" t="s">
        <v>47</v>
      </c>
    </row>
    <row r="12" spans="1:18" x14ac:dyDescent="0.2">
      <c r="A12" t="s">
        <v>54</v>
      </c>
      <c r="E12" s="28" t="s">
        <v>47</v>
      </c>
    </row>
    <row r="13" spans="1:18" x14ac:dyDescent="0.2">
      <c r="A13" s="18" t="s">
        <v>45</v>
      </c>
      <c r="B13" s="22" t="s">
        <v>23</v>
      </c>
      <c r="C13" s="22" t="s">
        <v>281</v>
      </c>
      <c r="D13" s="18" t="s">
        <v>47</v>
      </c>
      <c r="E13" s="23" t="s">
        <v>282</v>
      </c>
      <c r="F13" s="24" t="s">
        <v>49</v>
      </c>
      <c r="G13" s="25">
        <v>120</v>
      </c>
      <c r="H13" s="26">
        <v>0</v>
      </c>
      <c r="I13" s="26">
        <f>ROUND(ROUND(H13,2)*ROUND(G13,3),2)</f>
        <v>0</v>
      </c>
      <c r="O13">
        <f>(I13*21)/100</f>
        <v>0</v>
      </c>
      <c r="P13" t="s">
        <v>23</v>
      </c>
    </row>
    <row r="14" spans="1:18" x14ac:dyDescent="0.2">
      <c r="A14" s="27" t="s">
        <v>50</v>
      </c>
      <c r="E14" s="28" t="s">
        <v>282</v>
      </c>
    </row>
    <row r="15" spans="1:18" x14ac:dyDescent="0.2">
      <c r="A15" s="29" t="s">
        <v>52</v>
      </c>
      <c r="E15" s="30" t="s">
        <v>47</v>
      </c>
    </row>
    <row r="16" spans="1:18" x14ac:dyDescent="0.2">
      <c r="A16" t="s">
        <v>54</v>
      </c>
      <c r="E16" s="28" t="s">
        <v>47</v>
      </c>
    </row>
    <row r="17" spans="1:16" x14ac:dyDescent="0.2">
      <c r="A17" s="18" t="s">
        <v>45</v>
      </c>
      <c r="B17" s="22" t="s">
        <v>22</v>
      </c>
      <c r="C17" s="22" t="s">
        <v>283</v>
      </c>
      <c r="D17" s="18" t="s">
        <v>47</v>
      </c>
      <c r="E17" s="23" t="s">
        <v>284</v>
      </c>
      <c r="F17" s="24" t="s">
        <v>49</v>
      </c>
      <c r="G17" s="25">
        <v>120</v>
      </c>
      <c r="H17" s="26">
        <v>0</v>
      </c>
      <c r="I17" s="26">
        <f>ROUND(ROUND(H17,2)*ROUND(G17,3),2)</f>
        <v>0</v>
      </c>
      <c r="O17">
        <f>(I17*21)/100</f>
        <v>0</v>
      </c>
      <c r="P17" t="s">
        <v>23</v>
      </c>
    </row>
    <row r="18" spans="1:16" x14ac:dyDescent="0.2">
      <c r="A18" s="27" t="s">
        <v>50</v>
      </c>
      <c r="E18" s="28" t="s">
        <v>284</v>
      </c>
    </row>
    <row r="19" spans="1:16" x14ac:dyDescent="0.2">
      <c r="A19" s="29" t="s">
        <v>52</v>
      </c>
      <c r="E19" s="30" t="s">
        <v>47</v>
      </c>
    </row>
    <row r="20" spans="1:16" x14ac:dyDescent="0.2">
      <c r="A20" t="s">
        <v>54</v>
      </c>
      <c r="E20" s="28" t="s">
        <v>47</v>
      </c>
    </row>
    <row r="21" spans="1:16" x14ac:dyDescent="0.2">
      <c r="A21" s="18" t="s">
        <v>45</v>
      </c>
      <c r="B21" s="22" t="s">
        <v>33</v>
      </c>
      <c r="C21" s="22" t="s">
        <v>285</v>
      </c>
      <c r="D21" s="18" t="s">
        <v>47</v>
      </c>
      <c r="E21" s="23" t="s">
        <v>286</v>
      </c>
      <c r="F21" s="24" t="s">
        <v>100</v>
      </c>
      <c r="G21" s="25">
        <v>40</v>
      </c>
      <c r="H21" s="26">
        <v>0</v>
      </c>
      <c r="I21" s="26">
        <f>ROUND(ROUND(H21,2)*ROUND(G21,3),2)</f>
        <v>0</v>
      </c>
      <c r="O21">
        <f>(I21*21)/100</f>
        <v>0</v>
      </c>
      <c r="P21" t="s">
        <v>23</v>
      </c>
    </row>
    <row r="22" spans="1:16" x14ac:dyDescent="0.2">
      <c r="A22" s="27" t="s">
        <v>50</v>
      </c>
      <c r="E22" s="28" t="s">
        <v>286</v>
      </c>
    </row>
    <row r="23" spans="1:16" x14ac:dyDescent="0.2">
      <c r="A23" s="29" t="s">
        <v>52</v>
      </c>
      <c r="E23" s="30" t="s">
        <v>47</v>
      </c>
    </row>
    <row r="24" spans="1:16" x14ac:dyDescent="0.2">
      <c r="A24" t="s">
        <v>54</v>
      </c>
      <c r="E24" s="28" t="s">
        <v>47</v>
      </c>
    </row>
    <row r="25" spans="1:16" x14ac:dyDescent="0.2">
      <c r="A25" s="18" t="s">
        <v>45</v>
      </c>
      <c r="B25" s="22" t="s">
        <v>35</v>
      </c>
      <c r="C25" s="22" t="s">
        <v>287</v>
      </c>
      <c r="D25" s="18" t="s">
        <v>47</v>
      </c>
      <c r="E25" s="23" t="s">
        <v>288</v>
      </c>
      <c r="F25" s="24" t="s">
        <v>100</v>
      </c>
      <c r="G25" s="25">
        <v>15</v>
      </c>
      <c r="H25" s="26">
        <v>0</v>
      </c>
      <c r="I25" s="26">
        <f>ROUND(ROUND(H25,2)*ROUND(G25,3),2)</f>
        <v>0</v>
      </c>
      <c r="O25">
        <f>(I25*21)/100</f>
        <v>0</v>
      </c>
      <c r="P25" t="s">
        <v>23</v>
      </c>
    </row>
    <row r="26" spans="1:16" x14ac:dyDescent="0.2">
      <c r="A26" s="27" t="s">
        <v>50</v>
      </c>
      <c r="E26" s="28" t="s">
        <v>288</v>
      </c>
    </row>
    <row r="27" spans="1:16" x14ac:dyDescent="0.2">
      <c r="A27" s="29" t="s">
        <v>52</v>
      </c>
      <c r="E27" s="30" t="s">
        <v>47</v>
      </c>
    </row>
    <row r="28" spans="1:16" x14ac:dyDescent="0.2">
      <c r="A28" t="s">
        <v>54</v>
      </c>
      <c r="E28" s="28" t="s">
        <v>47</v>
      </c>
    </row>
    <row r="29" spans="1:16" x14ac:dyDescent="0.2">
      <c r="A29" s="18" t="s">
        <v>45</v>
      </c>
      <c r="B29" s="22" t="s">
        <v>37</v>
      </c>
      <c r="C29" s="22" t="s">
        <v>289</v>
      </c>
      <c r="D29" s="18" t="s">
        <v>47</v>
      </c>
      <c r="E29" s="23" t="s">
        <v>290</v>
      </c>
      <c r="F29" s="24" t="s">
        <v>100</v>
      </c>
      <c r="G29" s="25">
        <v>15</v>
      </c>
      <c r="H29" s="26">
        <v>0</v>
      </c>
      <c r="I29" s="26">
        <f>ROUND(ROUND(H29,2)*ROUND(G29,3),2)</f>
        <v>0</v>
      </c>
      <c r="O29">
        <f>(I29*21)/100</f>
        <v>0</v>
      </c>
      <c r="P29" t="s">
        <v>23</v>
      </c>
    </row>
    <row r="30" spans="1:16" x14ac:dyDescent="0.2">
      <c r="A30" s="27" t="s">
        <v>50</v>
      </c>
      <c r="E30" s="28" t="s">
        <v>290</v>
      </c>
    </row>
    <row r="31" spans="1:16" x14ac:dyDescent="0.2">
      <c r="A31" s="29" t="s">
        <v>52</v>
      </c>
      <c r="E31" s="30" t="s">
        <v>47</v>
      </c>
    </row>
    <row r="32" spans="1:16" x14ac:dyDescent="0.2">
      <c r="A32" t="s">
        <v>54</v>
      </c>
      <c r="E32" s="28" t="s">
        <v>47</v>
      </c>
    </row>
    <row r="33" spans="1:16" x14ac:dyDescent="0.2">
      <c r="A33" s="18" t="s">
        <v>45</v>
      </c>
      <c r="B33" s="22" t="s">
        <v>77</v>
      </c>
      <c r="C33" s="22" t="s">
        <v>291</v>
      </c>
      <c r="D33" s="18" t="s">
        <v>47</v>
      </c>
      <c r="E33" s="23" t="s">
        <v>292</v>
      </c>
      <c r="F33" s="24" t="s">
        <v>293</v>
      </c>
      <c r="G33" s="25">
        <v>24</v>
      </c>
      <c r="H33" s="26">
        <v>0</v>
      </c>
      <c r="I33" s="26">
        <f>ROUND(ROUND(H33,2)*ROUND(G33,3),2)</f>
        <v>0</v>
      </c>
      <c r="O33">
        <f>(I33*21)/100</f>
        <v>0</v>
      </c>
      <c r="P33" t="s">
        <v>23</v>
      </c>
    </row>
    <row r="34" spans="1:16" x14ac:dyDescent="0.2">
      <c r="A34" s="27" t="s">
        <v>50</v>
      </c>
      <c r="E34" s="28" t="s">
        <v>292</v>
      </c>
    </row>
    <row r="35" spans="1:16" x14ac:dyDescent="0.2">
      <c r="A35" s="29" t="s">
        <v>52</v>
      </c>
      <c r="E35" s="30" t="s">
        <v>47</v>
      </c>
    </row>
    <row r="36" spans="1:16" x14ac:dyDescent="0.2">
      <c r="A36" t="s">
        <v>54</v>
      </c>
      <c r="E36" s="28" t="s">
        <v>47</v>
      </c>
    </row>
    <row r="37" spans="1:16" x14ac:dyDescent="0.2">
      <c r="A37" s="18" t="s">
        <v>45</v>
      </c>
      <c r="B37" s="22" t="s">
        <v>82</v>
      </c>
      <c r="C37" s="22" t="s">
        <v>294</v>
      </c>
      <c r="D37" s="18" t="s">
        <v>47</v>
      </c>
      <c r="E37" s="23" t="s">
        <v>295</v>
      </c>
      <c r="F37" s="24" t="s">
        <v>293</v>
      </c>
      <c r="G37" s="25">
        <v>15</v>
      </c>
      <c r="H37" s="26">
        <v>0</v>
      </c>
      <c r="I37" s="26">
        <f>ROUND(ROUND(H37,2)*ROUND(G37,3),2)</f>
        <v>0</v>
      </c>
      <c r="O37">
        <f>(I37*21)/100</f>
        <v>0</v>
      </c>
      <c r="P37" t="s">
        <v>23</v>
      </c>
    </row>
    <row r="38" spans="1:16" x14ac:dyDescent="0.2">
      <c r="A38" s="27" t="s">
        <v>50</v>
      </c>
      <c r="E38" s="28" t="s">
        <v>295</v>
      </c>
    </row>
    <row r="39" spans="1:16" x14ac:dyDescent="0.2">
      <c r="A39" s="29" t="s">
        <v>52</v>
      </c>
      <c r="E39" s="30" t="s">
        <v>47</v>
      </c>
    </row>
    <row r="40" spans="1:16" x14ac:dyDescent="0.2">
      <c r="A40" t="s">
        <v>54</v>
      </c>
      <c r="E40" s="28" t="s">
        <v>47</v>
      </c>
    </row>
    <row r="41" spans="1:16" x14ac:dyDescent="0.2">
      <c r="A41" s="18" t="s">
        <v>45</v>
      </c>
      <c r="B41" s="22" t="s">
        <v>40</v>
      </c>
      <c r="C41" s="22" t="s">
        <v>296</v>
      </c>
      <c r="D41" s="18" t="s">
        <v>47</v>
      </c>
      <c r="E41" s="23" t="s">
        <v>297</v>
      </c>
      <c r="F41" s="24" t="s">
        <v>298</v>
      </c>
      <c r="G41" s="25">
        <v>2</v>
      </c>
      <c r="H41" s="26">
        <v>0</v>
      </c>
      <c r="I41" s="26">
        <f>ROUND(ROUND(H41,2)*ROUND(G41,3),2)</f>
        <v>0</v>
      </c>
      <c r="O41">
        <f>(I41*21)/100</f>
        <v>0</v>
      </c>
      <c r="P41" t="s">
        <v>23</v>
      </c>
    </row>
    <row r="42" spans="1:16" x14ac:dyDescent="0.2">
      <c r="A42" s="27" t="s">
        <v>50</v>
      </c>
      <c r="E42" s="28" t="s">
        <v>297</v>
      </c>
    </row>
    <row r="43" spans="1:16" x14ac:dyDescent="0.2">
      <c r="A43" s="29" t="s">
        <v>52</v>
      </c>
      <c r="E43" s="30" t="s">
        <v>47</v>
      </c>
    </row>
    <row r="44" spans="1:16" x14ac:dyDescent="0.2">
      <c r="A44" t="s">
        <v>54</v>
      </c>
      <c r="E44" s="28" t="s">
        <v>47</v>
      </c>
    </row>
    <row r="45" spans="1:16" x14ac:dyDescent="0.2">
      <c r="A45" s="18" t="s">
        <v>45</v>
      </c>
      <c r="B45" s="22" t="s">
        <v>42</v>
      </c>
      <c r="C45" s="22" t="s">
        <v>299</v>
      </c>
      <c r="D45" s="18" t="s">
        <v>47</v>
      </c>
      <c r="E45" s="23" t="s">
        <v>300</v>
      </c>
      <c r="F45" s="24" t="s">
        <v>69</v>
      </c>
      <c r="G45" s="25">
        <v>1</v>
      </c>
      <c r="H45" s="26">
        <v>0</v>
      </c>
      <c r="I45" s="26">
        <f>ROUND(ROUND(H45,2)*ROUND(G45,3),2)</f>
        <v>0</v>
      </c>
      <c r="O45">
        <f>(I45*21)/100</f>
        <v>0</v>
      </c>
      <c r="P45" t="s">
        <v>23</v>
      </c>
    </row>
    <row r="46" spans="1:16" x14ac:dyDescent="0.2">
      <c r="A46" s="27" t="s">
        <v>50</v>
      </c>
      <c r="E46" s="28" t="s">
        <v>300</v>
      </c>
    </row>
    <row r="47" spans="1:16" x14ac:dyDescent="0.2">
      <c r="A47" s="29" t="s">
        <v>52</v>
      </c>
      <c r="E47" s="30" t="s">
        <v>47</v>
      </c>
    </row>
    <row r="48" spans="1:16" x14ac:dyDescent="0.2">
      <c r="A48" t="s">
        <v>54</v>
      </c>
      <c r="E48" s="28" t="s">
        <v>47</v>
      </c>
    </row>
    <row r="49" spans="1:16" x14ac:dyDescent="0.2">
      <c r="A49" s="18" t="s">
        <v>45</v>
      </c>
      <c r="B49" s="22" t="s">
        <v>92</v>
      </c>
      <c r="C49" s="22" t="s">
        <v>301</v>
      </c>
      <c r="D49" s="18" t="s">
        <v>47</v>
      </c>
      <c r="E49" s="23" t="s">
        <v>302</v>
      </c>
      <c r="F49" s="24" t="s">
        <v>69</v>
      </c>
      <c r="G49" s="25">
        <v>1</v>
      </c>
      <c r="H49" s="26">
        <v>0</v>
      </c>
      <c r="I49" s="26">
        <f>ROUND(ROUND(H49,2)*ROUND(G49,3),2)</f>
        <v>0</v>
      </c>
      <c r="O49">
        <f>(I49*21)/100</f>
        <v>0</v>
      </c>
      <c r="P49" t="s">
        <v>23</v>
      </c>
    </row>
    <row r="50" spans="1:16" x14ac:dyDescent="0.2">
      <c r="A50" s="27" t="s">
        <v>50</v>
      </c>
      <c r="E50" s="28" t="s">
        <v>302</v>
      </c>
    </row>
    <row r="51" spans="1:16" x14ac:dyDescent="0.2">
      <c r="A51" s="29" t="s">
        <v>52</v>
      </c>
      <c r="E51" s="30" t="s">
        <v>47</v>
      </c>
    </row>
    <row r="52" spans="1:16" x14ac:dyDescent="0.2">
      <c r="A52" t="s">
        <v>54</v>
      </c>
      <c r="E52" s="28" t="s">
        <v>47</v>
      </c>
    </row>
    <row r="53" spans="1:16" x14ac:dyDescent="0.2">
      <c r="A53" s="18" t="s">
        <v>45</v>
      </c>
      <c r="B53" s="22" t="s">
        <v>97</v>
      </c>
      <c r="C53" s="22" t="s">
        <v>303</v>
      </c>
      <c r="D53" s="18" t="s">
        <v>47</v>
      </c>
      <c r="E53" s="23" t="s">
        <v>304</v>
      </c>
      <c r="F53" s="24" t="s">
        <v>69</v>
      </c>
      <c r="G53" s="25">
        <v>2</v>
      </c>
      <c r="H53" s="26">
        <v>0</v>
      </c>
      <c r="I53" s="26">
        <f>ROUND(ROUND(H53,2)*ROUND(G53,3),2)</f>
        <v>0</v>
      </c>
      <c r="O53">
        <f>(I53*21)/100</f>
        <v>0</v>
      </c>
      <c r="P53" t="s">
        <v>23</v>
      </c>
    </row>
    <row r="54" spans="1:16" x14ac:dyDescent="0.2">
      <c r="A54" s="27" t="s">
        <v>50</v>
      </c>
      <c r="E54" s="28" t="s">
        <v>304</v>
      </c>
    </row>
    <row r="55" spans="1:16" x14ac:dyDescent="0.2">
      <c r="A55" s="29" t="s">
        <v>52</v>
      </c>
      <c r="E55" s="30" t="s">
        <v>47</v>
      </c>
    </row>
    <row r="56" spans="1:16" x14ac:dyDescent="0.2">
      <c r="A56" t="s">
        <v>54</v>
      </c>
      <c r="E56" s="28" t="s">
        <v>47</v>
      </c>
    </row>
    <row r="57" spans="1:16" x14ac:dyDescent="0.2">
      <c r="A57" s="18" t="s">
        <v>45</v>
      </c>
      <c r="B57" s="22" t="s">
        <v>102</v>
      </c>
      <c r="C57" s="22" t="s">
        <v>305</v>
      </c>
      <c r="D57" s="18" t="s">
        <v>47</v>
      </c>
      <c r="E57" s="23" t="s">
        <v>306</v>
      </c>
      <c r="F57" s="24" t="s">
        <v>69</v>
      </c>
      <c r="G57" s="25">
        <v>2</v>
      </c>
      <c r="H57" s="26">
        <v>0</v>
      </c>
      <c r="I57" s="26">
        <f>ROUND(ROUND(H57,2)*ROUND(G57,3),2)</f>
        <v>0</v>
      </c>
      <c r="O57">
        <f>(I57*21)/100</f>
        <v>0</v>
      </c>
      <c r="P57" t="s">
        <v>23</v>
      </c>
    </row>
    <row r="58" spans="1:16" x14ac:dyDescent="0.2">
      <c r="A58" s="27" t="s">
        <v>50</v>
      </c>
      <c r="E58" s="28" t="s">
        <v>306</v>
      </c>
    </row>
    <row r="59" spans="1:16" x14ac:dyDescent="0.2">
      <c r="A59" s="29" t="s">
        <v>52</v>
      </c>
      <c r="E59" s="30" t="s">
        <v>47</v>
      </c>
    </row>
    <row r="60" spans="1:16" x14ac:dyDescent="0.2">
      <c r="A60" t="s">
        <v>54</v>
      </c>
      <c r="E60" s="28" t="s">
        <v>47</v>
      </c>
    </row>
    <row r="61" spans="1:16" x14ac:dyDescent="0.2">
      <c r="A61" s="18" t="s">
        <v>45</v>
      </c>
      <c r="B61" s="22" t="s">
        <v>107</v>
      </c>
      <c r="C61" s="22" t="s">
        <v>307</v>
      </c>
      <c r="D61" s="18" t="s">
        <v>47</v>
      </c>
      <c r="E61" s="23" t="s">
        <v>308</v>
      </c>
      <c r="F61" s="24" t="s">
        <v>69</v>
      </c>
      <c r="G61" s="25">
        <v>2</v>
      </c>
      <c r="H61" s="26">
        <v>0</v>
      </c>
      <c r="I61" s="26">
        <f>ROUND(ROUND(H61,2)*ROUND(G61,3),2)</f>
        <v>0</v>
      </c>
      <c r="O61">
        <f>(I61*21)/100</f>
        <v>0</v>
      </c>
      <c r="P61" t="s">
        <v>23</v>
      </c>
    </row>
    <row r="62" spans="1:16" x14ac:dyDescent="0.2">
      <c r="A62" s="27" t="s">
        <v>50</v>
      </c>
      <c r="E62" s="28" t="s">
        <v>308</v>
      </c>
    </row>
    <row r="63" spans="1:16" x14ac:dyDescent="0.2">
      <c r="A63" s="29" t="s">
        <v>52</v>
      </c>
      <c r="E63" s="30" t="s">
        <v>47</v>
      </c>
    </row>
    <row r="64" spans="1:16" x14ac:dyDescent="0.2">
      <c r="A64" t="s">
        <v>54</v>
      </c>
      <c r="E64" s="28" t="s">
        <v>47</v>
      </c>
    </row>
    <row r="65" spans="1:16" x14ac:dyDescent="0.2">
      <c r="A65" s="18" t="s">
        <v>45</v>
      </c>
      <c r="B65" s="22" t="s">
        <v>111</v>
      </c>
      <c r="C65" s="22" t="s">
        <v>309</v>
      </c>
      <c r="D65" s="18" t="s">
        <v>47</v>
      </c>
      <c r="E65" s="23" t="s">
        <v>310</v>
      </c>
      <c r="F65" s="24" t="s">
        <v>69</v>
      </c>
      <c r="G65" s="25">
        <v>2</v>
      </c>
      <c r="H65" s="26">
        <v>0</v>
      </c>
      <c r="I65" s="26">
        <f>ROUND(ROUND(H65,2)*ROUND(G65,3),2)</f>
        <v>0</v>
      </c>
      <c r="O65">
        <f>(I65*21)/100</f>
        <v>0</v>
      </c>
      <c r="P65" t="s">
        <v>23</v>
      </c>
    </row>
    <row r="66" spans="1:16" x14ac:dyDescent="0.2">
      <c r="A66" s="27" t="s">
        <v>50</v>
      </c>
      <c r="E66" s="28" t="s">
        <v>310</v>
      </c>
    </row>
    <row r="67" spans="1:16" x14ac:dyDescent="0.2">
      <c r="A67" s="29" t="s">
        <v>52</v>
      </c>
      <c r="E67" s="30" t="s">
        <v>47</v>
      </c>
    </row>
    <row r="68" spans="1:16" x14ac:dyDescent="0.2">
      <c r="A68" t="s">
        <v>54</v>
      </c>
      <c r="E68" s="28" t="s">
        <v>47</v>
      </c>
    </row>
    <row r="69" spans="1:16" x14ac:dyDescent="0.2">
      <c r="A69" s="18" t="s">
        <v>45</v>
      </c>
      <c r="B69" s="22" t="s">
        <v>115</v>
      </c>
      <c r="C69" s="22" t="s">
        <v>311</v>
      </c>
      <c r="D69" s="18" t="s">
        <v>47</v>
      </c>
      <c r="E69" s="23" t="s">
        <v>312</v>
      </c>
      <c r="F69" s="24" t="s">
        <v>298</v>
      </c>
      <c r="G69" s="25">
        <v>1</v>
      </c>
      <c r="H69" s="26">
        <v>0</v>
      </c>
      <c r="I69" s="26">
        <f>ROUND(ROUND(H69,2)*ROUND(G69,3),2)</f>
        <v>0</v>
      </c>
      <c r="O69">
        <f>(I69*21)/100</f>
        <v>0</v>
      </c>
      <c r="P69" t="s">
        <v>23</v>
      </c>
    </row>
    <row r="70" spans="1:16" x14ac:dyDescent="0.2">
      <c r="A70" s="27" t="s">
        <v>50</v>
      </c>
      <c r="E70" s="28" t="s">
        <v>312</v>
      </c>
    </row>
    <row r="71" spans="1:16" x14ac:dyDescent="0.2">
      <c r="A71" s="29" t="s">
        <v>52</v>
      </c>
      <c r="E71" s="30" t="s">
        <v>47</v>
      </c>
    </row>
    <row r="72" spans="1:16" x14ac:dyDescent="0.2">
      <c r="A72" t="s">
        <v>54</v>
      </c>
      <c r="E72" s="28" t="s">
        <v>47</v>
      </c>
    </row>
    <row r="73" spans="1:16" x14ac:dyDescent="0.2">
      <c r="A73" s="18" t="s">
        <v>45</v>
      </c>
      <c r="B73" s="22" t="s">
        <v>119</v>
      </c>
      <c r="C73" s="22" t="s">
        <v>313</v>
      </c>
      <c r="D73" s="18" t="s">
        <v>47</v>
      </c>
      <c r="E73" s="23" t="s">
        <v>314</v>
      </c>
      <c r="F73" s="24" t="s">
        <v>298</v>
      </c>
      <c r="G73" s="25">
        <v>1</v>
      </c>
      <c r="H73" s="26">
        <v>0</v>
      </c>
      <c r="I73" s="26">
        <f>ROUND(ROUND(H73,2)*ROUND(G73,3),2)</f>
        <v>0</v>
      </c>
      <c r="O73">
        <f>(I73*21)/100</f>
        <v>0</v>
      </c>
      <c r="P73" t="s">
        <v>23</v>
      </c>
    </row>
    <row r="74" spans="1:16" x14ac:dyDescent="0.2">
      <c r="A74" s="27" t="s">
        <v>50</v>
      </c>
      <c r="E74" s="28" t="s">
        <v>314</v>
      </c>
    </row>
    <row r="75" spans="1:16" x14ac:dyDescent="0.2">
      <c r="A75" s="29" t="s">
        <v>52</v>
      </c>
      <c r="E75" s="30" t="s">
        <v>47</v>
      </c>
    </row>
    <row r="76" spans="1:16" x14ac:dyDescent="0.2">
      <c r="A76" t="s">
        <v>54</v>
      </c>
      <c r="E76" s="28" t="s">
        <v>47</v>
      </c>
    </row>
    <row r="77" spans="1:16" x14ac:dyDescent="0.2">
      <c r="A77" s="18" t="s">
        <v>45</v>
      </c>
      <c r="B77" s="22" t="s">
        <v>123</v>
      </c>
      <c r="C77" s="22" t="s">
        <v>315</v>
      </c>
      <c r="D77" s="18" t="s">
        <v>47</v>
      </c>
      <c r="E77" s="23" t="s">
        <v>316</v>
      </c>
      <c r="F77" s="24" t="s">
        <v>69</v>
      </c>
      <c r="G77" s="25">
        <v>2</v>
      </c>
      <c r="H77" s="26">
        <v>0</v>
      </c>
      <c r="I77" s="26">
        <f>ROUND(ROUND(H77,2)*ROUND(G77,3),2)</f>
        <v>0</v>
      </c>
      <c r="O77">
        <f>(I77*21)/100</f>
        <v>0</v>
      </c>
      <c r="P77" t="s">
        <v>23</v>
      </c>
    </row>
    <row r="78" spans="1:16" x14ac:dyDescent="0.2">
      <c r="A78" s="27" t="s">
        <v>50</v>
      </c>
      <c r="E78" s="28" t="s">
        <v>316</v>
      </c>
    </row>
    <row r="79" spans="1:16" x14ac:dyDescent="0.2">
      <c r="A79" s="29" t="s">
        <v>52</v>
      </c>
      <c r="E79" s="30" t="s">
        <v>47</v>
      </c>
    </row>
    <row r="80" spans="1:16" x14ac:dyDescent="0.2">
      <c r="A80" t="s">
        <v>54</v>
      </c>
      <c r="E80" s="28" t="s">
        <v>47</v>
      </c>
    </row>
    <row r="81" spans="1:16" x14ac:dyDescent="0.2">
      <c r="A81" s="18" t="s">
        <v>45</v>
      </c>
      <c r="B81" s="22" t="s">
        <v>127</v>
      </c>
      <c r="C81" s="22" t="s">
        <v>317</v>
      </c>
      <c r="D81" s="18" t="s">
        <v>47</v>
      </c>
      <c r="E81" s="23" t="s">
        <v>318</v>
      </c>
      <c r="F81" s="24" t="s">
        <v>95</v>
      </c>
      <c r="G81" s="25">
        <v>39</v>
      </c>
      <c r="H81" s="26">
        <v>0</v>
      </c>
      <c r="I81" s="26">
        <f>ROUND(ROUND(H81,2)*ROUND(G81,3),2)</f>
        <v>0</v>
      </c>
      <c r="O81">
        <f>(I81*21)/100</f>
        <v>0</v>
      </c>
      <c r="P81" t="s">
        <v>23</v>
      </c>
    </row>
    <row r="82" spans="1:16" x14ac:dyDescent="0.2">
      <c r="A82" s="27" t="s">
        <v>50</v>
      </c>
      <c r="E82" s="28" t="s">
        <v>318</v>
      </c>
    </row>
    <row r="83" spans="1:16" x14ac:dyDescent="0.2">
      <c r="A83" s="29" t="s">
        <v>52</v>
      </c>
      <c r="E83" s="30" t="s">
        <v>47</v>
      </c>
    </row>
    <row r="84" spans="1:16" x14ac:dyDescent="0.2">
      <c r="A84" t="s">
        <v>54</v>
      </c>
      <c r="E84" s="28" t="s">
        <v>47</v>
      </c>
    </row>
    <row r="85" spans="1:16" x14ac:dyDescent="0.2">
      <c r="A85" s="18" t="s">
        <v>45</v>
      </c>
      <c r="B85" s="22" t="s">
        <v>131</v>
      </c>
      <c r="C85" s="22" t="s">
        <v>319</v>
      </c>
      <c r="D85" s="18" t="s">
        <v>47</v>
      </c>
      <c r="E85" s="23" t="s">
        <v>320</v>
      </c>
      <c r="F85" s="24" t="s">
        <v>95</v>
      </c>
      <c r="G85" s="25">
        <v>24</v>
      </c>
      <c r="H85" s="26">
        <v>0</v>
      </c>
      <c r="I85" s="26">
        <f>ROUND(ROUND(H85,2)*ROUND(G85,3),2)</f>
        <v>0</v>
      </c>
      <c r="O85">
        <f>(I85*21)/100</f>
        <v>0</v>
      </c>
      <c r="P85" t="s">
        <v>23</v>
      </c>
    </row>
    <row r="86" spans="1:16" x14ac:dyDescent="0.2">
      <c r="A86" s="27" t="s">
        <v>50</v>
      </c>
      <c r="E86" s="28" t="s">
        <v>320</v>
      </c>
    </row>
    <row r="87" spans="1:16" x14ac:dyDescent="0.2">
      <c r="A87" s="29" t="s">
        <v>52</v>
      </c>
      <c r="E87" s="30" t="s">
        <v>47</v>
      </c>
    </row>
    <row r="88" spans="1:16" x14ac:dyDescent="0.2">
      <c r="A88" t="s">
        <v>54</v>
      </c>
      <c r="E88" s="28" t="s">
        <v>47</v>
      </c>
    </row>
    <row r="89" spans="1:16" x14ac:dyDescent="0.2">
      <c r="A89" s="18" t="s">
        <v>45</v>
      </c>
      <c r="B89" s="22" t="s">
        <v>134</v>
      </c>
      <c r="C89" s="22" t="s">
        <v>321</v>
      </c>
      <c r="D89" s="18" t="s">
        <v>47</v>
      </c>
      <c r="E89" s="23" t="s">
        <v>322</v>
      </c>
      <c r="F89" s="24" t="s">
        <v>95</v>
      </c>
      <c r="G89" s="25">
        <v>15</v>
      </c>
      <c r="H89" s="26">
        <v>0</v>
      </c>
      <c r="I89" s="26">
        <f>ROUND(ROUND(H89,2)*ROUND(G89,3),2)</f>
        <v>0</v>
      </c>
      <c r="O89">
        <f>(I89*21)/100</f>
        <v>0</v>
      </c>
      <c r="P89" t="s">
        <v>23</v>
      </c>
    </row>
    <row r="90" spans="1:16" x14ac:dyDescent="0.2">
      <c r="A90" s="27" t="s">
        <v>50</v>
      </c>
      <c r="E90" s="28" t="s">
        <v>322</v>
      </c>
    </row>
    <row r="91" spans="1:16" x14ac:dyDescent="0.2">
      <c r="A91" s="29" t="s">
        <v>52</v>
      </c>
      <c r="E91" s="30" t="s">
        <v>47</v>
      </c>
    </row>
    <row r="92" spans="1:16" x14ac:dyDescent="0.2">
      <c r="A92" t="s">
        <v>54</v>
      </c>
      <c r="E92" s="28" t="s">
        <v>47</v>
      </c>
    </row>
    <row r="93" spans="1:16" x14ac:dyDescent="0.2">
      <c r="A93" s="18" t="s">
        <v>45</v>
      </c>
      <c r="B93" s="22" t="s">
        <v>137</v>
      </c>
      <c r="C93" s="22" t="s">
        <v>323</v>
      </c>
      <c r="D93" s="18" t="s">
        <v>47</v>
      </c>
      <c r="E93" s="23" t="s">
        <v>324</v>
      </c>
      <c r="F93" s="24" t="s">
        <v>95</v>
      </c>
      <c r="G93" s="25">
        <v>39</v>
      </c>
      <c r="H93" s="26">
        <v>0</v>
      </c>
      <c r="I93" s="26">
        <f>ROUND(ROUND(H93,2)*ROUND(G93,3),2)</f>
        <v>0</v>
      </c>
      <c r="O93">
        <f>(I93*21)/100</f>
        <v>0</v>
      </c>
      <c r="P93" t="s">
        <v>23</v>
      </c>
    </row>
    <row r="94" spans="1:16" x14ac:dyDescent="0.2">
      <c r="A94" s="27" t="s">
        <v>50</v>
      </c>
      <c r="E94" s="28" t="s">
        <v>324</v>
      </c>
    </row>
    <row r="95" spans="1:16" x14ac:dyDescent="0.2">
      <c r="A95" s="29" t="s">
        <v>52</v>
      </c>
      <c r="E95" s="30" t="s">
        <v>47</v>
      </c>
    </row>
    <row r="96" spans="1:16" x14ac:dyDescent="0.2">
      <c r="A96" t="s">
        <v>54</v>
      </c>
      <c r="E96" s="28" t="s">
        <v>47</v>
      </c>
    </row>
    <row r="97" spans="1:18" ht="12.75" customHeight="1" x14ac:dyDescent="0.2">
      <c r="A97" s="5" t="s">
        <v>43</v>
      </c>
      <c r="B97" s="5"/>
      <c r="C97" s="31" t="s">
        <v>325</v>
      </c>
      <c r="D97" s="5"/>
      <c r="E97" s="20" t="s">
        <v>326</v>
      </c>
      <c r="F97" s="5"/>
      <c r="G97" s="5"/>
      <c r="H97" s="5"/>
      <c r="I97" s="32">
        <f>0+Q97</f>
        <v>0</v>
      </c>
      <c r="O97">
        <f>0+R97</f>
        <v>0</v>
      </c>
      <c r="Q97">
        <f>0+I98</f>
        <v>0</v>
      </c>
      <c r="R97">
        <f>0+O98</f>
        <v>0</v>
      </c>
    </row>
    <row r="98" spans="1:18" x14ac:dyDescent="0.2">
      <c r="A98" s="18" t="s">
        <v>45</v>
      </c>
      <c r="B98" s="22" t="s">
        <v>141</v>
      </c>
      <c r="C98" s="22" t="s">
        <v>327</v>
      </c>
      <c r="D98" s="18" t="s">
        <v>47</v>
      </c>
      <c r="E98" s="23" t="s">
        <v>328</v>
      </c>
      <c r="F98" s="24" t="s">
        <v>298</v>
      </c>
      <c r="G98" s="25">
        <v>1</v>
      </c>
      <c r="H98" s="26">
        <v>0</v>
      </c>
      <c r="I98" s="26">
        <f>ROUND(ROUND(H98,2)*ROUND(G98,3),2)</f>
        <v>0</v>
      </c>
      <c r="O98">
        <f>(I98*21)/100</f>
        <v>0</v>
      </c>
      <c r="P98" t="s">
        <v>23</v>
      </c>
    </row>
    <row r="99" spans="1:18" x14ac:dyDescent="0.2">
      <c r="A99" s="27" t="s">
        <v>50</v>
      </c>
      <c r="E99" s="28" t="s">
        <v>328</v>
      </c>
    </row>
    <row r="100" spans="1:18" x14ac:dyDescent="0.2">
      <c r="A100" s="29" t="s">
        <v>52</v>
      </c>
      <c r="E100" s="30" t="s">
        <v>47</v>
      </c>
    </row>
    <row r="101" spans="1:18" x14ac:dyDescent="0.2">
      <c r="A101" t="s">
        <v>54</v>
      </c>
      <c r="E101" s="28" t="s">
        <v>47</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R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0+O8+O57+O70</f>
        <v>0</v>
      </c>
      <c r="P2" t="s">
        <v>22</v>
      </c>
    </row>
    <row r="3" spans="1:18" ht="15" customHeight="1" x14ac:dyDescent="0.25">
      <c r="A3" t="s">
        <v>12</v>
      </c>
      <c r="B3" s="10" t="s">
        <v>14</v>
      </c>
      <c r="C3" s="41" t="s">
        <v>15</v>
      </c>
      <c r="D3" s="37"/>
      <c r="E3" s="11" t="s">
        <v>16</v>
      </c>
      <c r="F3" s="1"/>
      <c r="G3" s="8"/>
      <c r="H3" s="7" t="s">
        <v>329</v>
      </c>
      <c r="I3" s="33">
        <f>0+I8+I57+I70</f>
        <v>0</v>
      </c>
      <c r="O3" t="s">
        <v>19</v>
      </c>
      <c r="P3" t="s">
        <v>23</v>
      </c>
    </row>
    <row r="4" spans="1:18" ht="15" customHeight="1" x14ac:dyDescent="0.25">
      <c r="A4" t="s">
        <v>17</v>
      </c>
      <c r="B4" s="13" t="s">
        <v>18</v>
      </c>
      <c r="C4" s="42" t="s">
        <v>329</v>
      </c>
      <c r="D4" s="43"/>
      <c r="E4" s="14" t="s">
        <v>330</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331</v>
      </c>
      <c r="D8" s="15"/>
      <c r="E8" s="20" t="s">
        <v>332</v>
      </c>
      <c r="F8" s="15"/>
      <c r="G8" s="15"/>
      <c r="H8" s="15"/>
      <c r="I8" s="21">
        <f>0+Q8</f>
        <v>0</v>
      </c>
      <c r="O8">
        <f>0+R8</f>
        <v>0</v>
      </c>
      <c r="Q8">
        <f>0+I9+I13+I17+I21+I25+I29+I33+I37+I41+I45+I49+I53</f>
        <v>0</v>
      </c>
      <c r="R8">
        <f>0+O9+O13+O17+O21+O25+O29+O33+O37+O41+O45+O49+O53</f>
        <v>0</v>
      </c>
    </row>
    <row r="9" spans="1:18" x14ac:dyDescent="0.2">
      <c r="A9" s="18" t="s">
        <v>45</v>
      </c>
      <c r="B9" s="22" t="s">
        <v>29</v>
      </c>
      <c r="C9" s="22" t="s">
        <v>279</v>
      </c>
      <c r="D9" s="18" t="s">
        <v>47</v>
      </c>
      <c r="E9" s="23" t="s">
        <v>333</v>
      </c>
      <c r="F9" s="24" t="s">
        <v>100</v>
      </c>
      <c r="G9" s="25">
        <v>40</v>
      </c>
      <c r="H9" s="26">
        <v>0</v>
      </c>
      <c r="I9" s="26">
        <f>ROUND(ROUND(H9,2)*ROUND(G9,3),2)</f>
        <v>0</v>
      </c>
      <c r="O9">
        <f>(I9*21)/100</f>
        <v>0</v>
      </c>
      <c r="P9" t="s">
        <v>23</v>
      </c>
    </row>
    <row r="10" spans="1:18" x14ac:dyDescent="0.2">
      <c r="A10" s="27" t="s">
        <v>50</v>
      </c>
      <c r="E10" s="28" t="s">
        <v>333</v>
      </c>
    </row>
    <row r="11" spans="1:18" x14ac:dyDescent="0.2">
      <c r="A11" s="29" t="s">
        <v>52</v>
      </c>
      <c r="E11" s="30" t="s">
        <v>47</v>
      </c>
    </row>
    <row r="12" spans="1:18" x14ac:dyDescent="0.2">
      <c r="A12" t="s">
        <v>54</v>
      </c>
      <c r="E12" s="28" t="s">
        <v>47</v>
      </c>
    </row>
    <row r="13" spans="1:18" x14ac:dyDescent="0.2">
      <c r="A13" s="18" t="s">
        <v>45</v>
      </c>
      <c r="B13" s="22" t="s">
        <v>23</v>
      </c>
      <c r="C13" s="22" t="s">
        <v>334</v>
      </c>
      <c r="D13" s="18" t="s">
        <v>47</v>
      </c>
      <c r="E13" s="23" t="s">
        <v>335</v>
      </c>
      <c r="F13" s="24" t="s">
        <v>49</v>
      </c>
      <c r="G13" s="25">
        <v>85</v>
      </c>
      <c r="H13" s="26">
        <v>0</v>
      </c>
      <c r="I13" s="26">
        <f>ROUND(ROUND(H13,2)*ROUND(G13,3),2)</f>
        <v>0</v>
      </c>
      <c r="O13">
        <f>(I13*21)/100</f>
        <v>0</v>
      </c>
      <c r="P13" t="s">
        <v>23</v>
      </c>
    </row>
    <row r="14" spans="1:18" x14ac:dyDescent="0.2">
      <c r="A14" s="27" t="s">
        <v>50</v>
      </c>
      <c r="E14" s="28" t="s">
        <v>335</v>
      </c>
    </row>
    <row r="15" spans="1:18" x14ac:dyDescent="0.2">
      <c r="A15" s="29" t="s">
        <v>52</v>
      </c>
      <c r="E15" s="30" t="s">
        <v>47</v>
      </c>
    </row>
    <row r="16" spans="1:18" x14ac:dyDescent="0.2">
      <c r="A16" t="s">
        <v>54</v>
      </c>
      <c r="E16" s="28" t="s">
        <v>47</v>
      </c>
    </row>
    <row r="17" spans="1:16" x14ac:dyDescent="0.2">
      <c r="A17" s="18" t="s">
        <v>45</v>
      </c>
      <c r="B17" s="22" t="s">
        <v>22</v>
      </c>
      <c r="C17" s="22" t="s">
        <v>336</v>
      </c>
      <c r="D17" s="18" t="s">
        <v>47</v>
      </c>
      <c r="E17" s="23" t="s">
        <v>337</v>
      </c>
      <c r="F17" s="24" t="s">
        <v>49</v>
      </c>
      <c r="G17" s="25">
        <v>85</v>
      </c>
      <c r="H17" s="26">
        <v>0</v>
      </c>
      <c r="I17" s="26">
        <f>ROUND(ROUND(H17,2)*ROUND(G17,3),2)</f>
        <v>0</v>
      </c>
      <c r="O17">
        <f>(I17*21)/100</f>
        <v>0</v>
      </c>
      <c r="P17" t="s">
        <v>23</v>
      </c>
    </row>
    <row r="18" spans="1:16" x14ac:dyDescent="0.2">
      <c r="A18" s="27" t="s">
        <v>50</v>
      </c>
      <c r="E18" s="28" t="s">
        <v>337</v>
      </c>
    </row>
    <row r="19" spans="1:16" x14ac:dyDescent="0.2">
      <c r="A19" s="29" t="s">
        <v>52</v>
      </c>
      <c r="E19" s="30" t="s">
        <v>47</v>
      </c>
    </row>
    <row r="20" spans="1:16" x14ac:dyDescent="0.2">
      <c r="A20" t="s">
        <v>54</v>
      </c>
      <c r="E20" s="28" t="s">
        <v>47</v>
      </c>
    </row>
    <row r="21" spans="1:16" x14ac:dyDescent="0.2">
      <c r="A21" s="18" t="s">
        <v>45</v>
      </c>
      <c r="B21" s="22" t="s">
        <v>33</v>
      </c>
      <c r="C21" s="22" t="s">
        <v>285</v>
      </c>
      <c r="D21" s="18" t="s">
        <v>47</v>
      </c>
      <c r="E21" s="23" t="s">
        <v>286</v>
      </c>
      <c r="F21" s="24" t="s">
        <v>100</v>
      </c>
      <c r="G21" s="25">
        <v>30</v>
      </c>
      <c r="H21" s="26">
        <v>0</v>
      </c>
      <c r="I21" s="26">
        <f>ROUND(ROUND(H21,2)*ROUND(G21,3),2)</f>
        <v>0</v>
      </c>
      <c r="O21">
        <f>(I21*21)/100</f>
        <v>0</v>
      </c>
      <c r="P21" t="s">
        <v>23</v>
      </c>
    </row>
    <row r="22" spans="1:16" x14ac:dyDescent="0.2">
      <c r="A22" s="27" t="s">
        <v>50</v>
      </c>
      <c r="E22" s="28" t="s">
        <v>286</v>
      </c>
    </row>
    <row r="23" spans="1:16" x14ac:dyDescent="0.2">
      <c r="A23" s="29" t="s">
        <v>52</v>
      </c>
      <c r="E23" s="30" t="s">
        <v>47</v>
      </c>
    </row>
    <row r="24" spans="1:16" x14ac:dyDescent="0.2">
      <c r="A24" t="s">
        <v>54</v>
      </c>
      <c r="E24" s="28" t="s">
        <v>47</v>
      </c>
    </row>
    <row r="25" spans="1:16" x14ac:dyDescent="0.2">
      <c r="A25" s="18" t="s">
        <v>45</v>
      </c>
      <c r="B25" s="22" t="s">
        <v>35</v>
      </c>
      <c r="C25" s="22" t="s">
        <v>287</v>
      </c>
      <c r="D25" s="18" t="s">
        <v>47</v>
      </c>
      <c r="E25" s="23" t="s">
        <v>288</v>
      </c>
      <c r="F25" s="24" t="s">
        <v>100</v>
      </c>
      <c r="G25" s="25">
        <v>10</v>
      </c>
      <c r="H25" s="26">
        <v>0</v>
      </c>
      <c r="I25" s="26">
        <f>ROUND(ROUND(H25,2)*ROUND(G25,3),2)</f>
        <v>0</v>
      </c>
      <c r="O25">
        <f>(I25*21)/100</f>
        <v>0</v>
      </c>
      <c r="P25" t="s">
        <v>23</v>
      </c>
    </row>
    <row r="26" spans="1:16" x14ac:dyDescent="0.2">
      <c r="A26" s="27" t="s">
        <v>50</v>
      </c>
      <c r="E26" s="28" t="s">
        <v>288</v>
      </c>
    </row>
    <row r="27" spans="1:16" x14ac:dyDescent="0.2">
      <c r="A27" s="29" t="s">
        <v>52</v>
      </c>
      <c r="E27" s="30" t="s">
        <v>47</v>
      </c>
    </row>
    <row r="28" spans="1:16" x14ac:dyDescent="0.2">
      <c r="A28" t="s">
        <v>54</v>
      </c>
      <c r="E28" s="28" t="s">
        <v>47</v>
      </c>
    </row>
    <row r="29" spans="1:16" x14ac:dyDescent="0.2">
      <c r="A29" s="18" t="s">
        <v>45</v>
      </c>
      <c r="B29" s="22" t="s">
        <v>37</v>
      </c>
      <c r="C29" s="22" t="s">
        <v>338</v>
      </c>
      <c r="D29" s="18" t="s">
        <v>47</v>
      </c>
      <c r="E29" s="23" t="s">
        <v>339</v>
      </c>
      <c r="F29" s="24" t="s">
        <v>95</v>
      </c>
      <c r="G29" s="25">
        <v>29</v>
      </c>
      <c r="H29" s="26">
        <v>0</v>
      </c>
      <c r="I29" s="26">
        <f>ROUND(ROUND(H29,2)*ROUND(G29,3),2)</f>
        <v>0</v>
      </c>
      <c r="O29">
        <f>(I29*21)/100</f>
        <v>0</v>
      </c>
      <c r="P29" t="s">
        <v>23</v>
      </c>
    </row>
    <row r="30" spans="1:16" x14ac:dyDescent="0.2">
      <c r="A30" s="27" t="s">
        <v>50</v>
      </c>
      <c r="E30" s="28" t="s">
        <v>339</v>
      </c>
    </row>
    <row r="31" spans="1:16" x14ac:dyDescent="0.2">
      <c r="A31" s="29" t="s">
        <v>52</v>
      </c>
      <c r="E31" s="30" t="s">
        <v>47</v>
      </c>
    </row>
    <row r="32" spans="1:16" x14ac:dyDescent="0.2">
      <c r="A32" t="s">
        <v>54</v>
      </c>
      <c r="E32" s="28" t="s">
        <v>47</v>
      </c>
    </row>
    <row r="33" spans="1:16" ht="25.5" x14ac:dyDescent="0.2">
      <c r="A33" s="18" t="s">
        <v>45</v>
      </c>
      <c r="B33" s="22" t="s">
        <v>77</v>
      </c>
      <c r="C33" s="22" t="s">
        <v>311</v>
      </c>
      <c r="D33" s="18" t="s">
        <v>47</v>
      </c>
      <c r="E33" s="23" t="s">
        <v>340</v>
      </c>
      <c r="F33" s="24" t="s">
        <v>298</v>
      </c>
      <c r="G33" s="25">
        <v>2</v>
      </c>
      <c r="H33" s="26">
        <v>0</v>
      </c>
      <c r="I33" s="26">
        <f>ROUND(ROUND(H33,2)*ROUND(G33,3),2)</f>
        <v>0</v>
      </c>
      <c r="O33">
        <f>(I33*21)/100</f>
        <v>0</v>
      </c>
      <c r="P33" t="s">
        <v>23</v>
      </c>
    </row>
    <row r="34" spans="1:16" ht="25.5" x14ac:dyDescent="0.2">
      <c r="A34" s="27" t="s">
        <v>50</v>
      </c>
      <c r="E34" s="28" t="s">
        <v>340</v>
      </c>
    </row>
    <row r="35" spans="1:16" x14ac:dyDescent="0.2">
      <c r="A35" s="29" t="s">
        <v>52</v>
      </c>
      <c r="E35" s="30" t="s">
        <v>47</v>
      </c>
    </row>
    <row r="36" spans="1:16" x14ac:dyDescent="0.2">
      <c r="A36" t="s">
        <v>54</v>
      </c>
      <c r="E36" s="28" t="s">
        <v>47</v>
      </c>
    </row>
    <row r="37" spans="1:16" x14ac:dyDescent="0.2">
      <c r="A37" s="18" t="s">
        <v>45</v>
      </c>
      <c r="B37" s="22" t="s">
        <v>82</v>
      </c>
      <c r="C37" s="22" t="s">
        <v>341</v>
      </c>
      <c r="D37" s="18" t="s">
        <v>47</v>
      </c>
      <c r="E37" s="23" t="s">
        <v>342</v>
      </c>
      <c r="F37" s="24" t="s">
        <v>95</v>
      </c>
      <c r="G37" s="25">
        <v>29</v>
      </c>
      <c r="H37" s="26">
        <v>0</v>
      </c>
      <c r="I37" s="26">
        <f>ROUND(ROUND(H37,2)*ROUND(G37,3),2)</f>
        <v>0</v>
      </c>
      <c r="O37">
        <f>(I37*21)/100</f>
        <v>0</v>
      </c>
      <c r="P37" t="s">
        <v>23</v>
      </c>
    </row>
    <row r="38" spans="1:16" x14ac:dyDescent="0.2">
      <c r="A38" s="27" t="s">
        <v>50</v>
      </c>
      <c r="E38" s="28" t="s">
        <v>342</v>
      </c>
    </row>
    <row r="39" spans="1:16" x14ac:dyDescent="0.2">
      <c r="A39" s="29" t="s">
        <v>52</v>
      </c>
      <c r="E39" s="30" t="s">
        <v>47</v>
      </c>
    </row>
    <row r="40" spans="1:16" x14ac:dyDescent="0.2">
      <c r="A40" t="s">
        <v>54</v>
      </c>
      <c r="E40" s="28" t="s">
        <v>47</v>
      </c>
    </row>
    <row r="41" spans="1:16" x14ac:dyDescent="0.2">
      <c r="A41" s="18" t="s">
        <v>45</v>
      </c>
      <c r="B41" s="22" t="s">
        <v>40</v>
      </c>
      <c r="C41" s="22" t="s">
        <v>343</v>
      </c>
      <c r="D41" s="18" t="s">
        <v>47</v>
      </c>
      <c r="E41" s="23" t="s">
        <v>344</v>
      </c>
      <c r="F41" s="24" t="s">
        <v>95</v>
      </c>
      <c r="G41" s="25">
        <v>29</v>
      </c>
      <c r="H41" s="26">
        <v>0</v>
      </c>
      <c r="I41" s="26">
        <f>ROUND(ROUND(H41,2)*ROUND(G41,3),2)</f>
        <v>0</v>
      </c>
      <c r="O41">
        <f>(I41*21)/100</f>
        <v>0</v>
      </c>
      <c r="P41" t="s">
        <v>23</v>
      </c>
    </row>
    <row r="42" spans="1:16" x14ac:dyDescent="0.2">
      <c r="A42" s="27" t="s">
        <v>50</v>
      </c>
      <c r="E42" s="28" t="s">
        <v>344</v>
      </c>
    </row>
    <row r="43" spans="1:16" x14ac:dyDescent="0.2">
      <c r="A43" s="29" t="s">
        <v>52</v>
      </c>
      <c r="E43" s="30" t="s">
        <v>47</v>
      </c>
    </row>
    <row r="44" spans="1:16" x14ac:dyDescent="0.2">
      <c r="A44" t="s">
        <v>54</v>
      </c>
      <c r="E44" s="28" t="s">
        <v>47</v>
      </c>
    </row>
    <row r="45" spans="1:16" x14ac:dyDescent="0.2">
      <c r="A45" s="18" t="s">
        <v>45</v>
      </c>
      <c r="B45" s="22" t="s">
        <v>42</v>
      </c>
      <c r="C45" s="22" t="s">
        <v>345</v>
      </c>
      <c r="D45" s="18" t="s">
        <v>47</v>
      </c>
      <c r="E45" s="23" t="s">
        <v>346</v>
      </c>
      <c r="F45" s="24" t="s">
        <v>95</v>
      </c>
      <c r="G45" s="25">
        <v>29</v>
      </c>
      <c r="H45" s="26">
        <v>0</v>
      </c>
      <c r="I45" s="26">
        <f>ROUND(ROUND(H45,2)*ROUND(G45,3),2)</f>
        <v>0</v>
      </c>
      <c r="O45">
        <f>(I45*21)/100</f>
        <v>0</v>
      </c>
      <c r="P45" t="s">
        <v>23</v>
      </c>
    </row>
    <row r="46" spans="1:16" x14ac:dyDescent="0.2">
      <c r="A46" s="27" t="s">
        <v>50</v>
      </c>
      <c r="E46" s="28" t="s">
        <v>346</v>
      </c>
    </row>
    <row r="47" spans="1:16" x14ac:dyDescent="0.2">
      <c r="A47" s="29" t="s">
        <v>52</v>
      </c>
      <c r="E47" s="30" t="s">
        <v>47</v>
      </c>
    </row>
    <row r="48" spans="1:16" x14ac:dyDescent="0.2">
      <c r="A48" t="s">
        <v>54</v>
      </c>
      <c r="E48" s="28" t="s">
        <v>47</v>
      </c>
    </row>
    <row r="49" spans="1:18" x14ac:dyDescent="0.2">
      <c r="A49" s="18" t="s">
        <v>45</v>
      </c>
      <c r="B49" s="22" t="s">
        <v>92</v>
      </c>
      <c r="C49" s="22" t="s">
        <v>347</v>
      </c>
      <c r="D49" s="18" t="s">
        <v>47</v>
      </c>
      <c r="E49" s="23" t="s">
        <v>348</v>
      </c>
      <c r="F49" s="24" t="s">
        <v>95</v>
      </c>
      <c r="G49" s="25">
        <v>29</v>
      </c>
      <c r="H49" s="26">
        <v>0</v>
      </c>
      <c r="I49" s="26">
        <f>ROUND(ROUND(H49,2)*ROUND(G49,3),2)</f>
        <v>0</v>
      </c>
      <c r="O49">
        <f>(I49*21)/100</f>
        <v>0</v>
      </c>
      <c r="P49" t="s">
        <v>23</v>
      </c>
    </row>
    <row r="50" spans="1:18" x14ac:dyDescent="0.2">
      <c r="A50" s="27" t="s">
        <v>50</v>
      </c>
      <c r="E50" s="28" t="s">
        <v>348</v>
      </c>
    </row>
    <row r="51" spans="1:18" x14ac:dyDescent="0.2">
      <c r="A51" s="29" t="s">
        <v>52</v>
      </c>
      <c r="E51" s="30" t="s">
        <v>47</v>
      </c>
    </row>
    <row r="52" spans="1:18" x14ac:dyDescent="0.2">
      <c r="A52" t="s">
        <v>54</v>
      </c>
      <c r="E52" s="28" t="s">
        <v>47</v>
      </c>
    </row>
    <row r="53" spans="1:18" x14ac:dyDescent="0.2">
      <c r="A53" s="18" t="s">
        <v>45</v>
      </c>
      <c r="B53" s="22" t="s">
        <v>97</v>
      </c>
      <c r="C53" s="22" t="s">
        <v>349</v>
      </c>
      <c r="D53" s="18" t="s">
        <v>47</v>
      </c>
      <c r="E53" s="23" t="s">
        <v>350</v>
      </c>
      <c r="F53" s="24" t="s">
        <v>95</v>
      </c>
      <c r="G53" s="25">
        <v>29</v>
      </c>
      <c r="H53" s="26">
        <v>0</v>
      </c>
      <c r="I53" s="26">
        <f>ROUND(ROUND(H53,2)*ROUND(G53,3),2)</f>
        <v>0</v>
      </c>
      <c r="O53">
        <f>(I53*21)/100</f>
        <v>0</v>
      </c>
      <c r="P53" t="s">
        <v>23</v>
      </c>
    </row>
    <row r="54" spans="1:18" x14ac:dyDescent="0.2">
      <c r="A54" s="27" t="s">
        <v>50</v>
      </c>
      <c r="E54" s="28" t="s">
        <v>350</v>
      </c>
    </row>
    <row r="55" spans="1:18" x14ac:dyDescent="0.2">
      <c r="A55" s="29" t="s">
        <v>52</v>
      </c>
      <c r="E55" s="30" t="s">
        <v>47</v>
      </c>
    </row>
    <row r="56" spans="1:18" x14ac:dyDescent="0.2">
      <c r="A56" t="s">
        <v>54</v>
      </c>
      <c r="E56" s="28" t="s">
        <v>47</v>
      </c>
    </row>
    <row r="57" spans="1:18" ht="12.75" customHeight="1" x14ac:dyDescent="0.2">
      <c r="A57" s="5" t="s">
        <v>43</v>
      </c>
      <c r="B57" s="5"/>
      <c r="C57" s="31" t="s">
        <v>325</v>
      </c>
      <c r="D57" s="5"/>
      <c r="E57" s="20" t="s">
        <v>326</v>
      </c>
      <c r="F57" s="5"/>
      <c r="G57" s="5"/>
      <c r="H57" s="5"/>
      <c r="I57" s="32">
        <f>0+Q57</f>
        <v>0</v>
      </c>
      <c r="O57">
        <f>0+R57</f>
        <v>0</v>
      </c>
      <c r="Q57">
        <f>0+I58+I62+I66</f>
        <v>0</v>
      </c>
      <c r="R57">
        <f>0+O58+O62+O66</f>
        <v>0</v>
      </c>
    </row>
    <row r="58" spans="1:18" x14ac:dyDescent="0.2">
      <c r="A58" s="18" t="s">
        <v>45</v>
      </c>
      <c r="B58" s="22" t="s">
        <v>102</v>
      </c>
      <c r="C58" s="22" t="s">
        <v>313</v>
      </c>
      <c r="D58" s="18" t="s">
        <v>47</v>
      </c>
      <c r="E58" s="23" t="s">
        <v>314</v>
      </c>
      <c r="F58" s="24" t="s">
        <v>298</v>
      </c>
      <c r="G58" s="25">
        <v>1</v>
      </c>
      <c r="H58" s="26">
        <v>0</v>
      </c>
      <c r="I58" s="26">
        <f>ROUND(ROUND(H58,2)*ROUND(G58,3),2)</f>
        <v>0</v>
      </c>
      <c r="O58">
        <f>(I58*21)/100</f>
        <v>0</v>
      </c>
      <c r="P58" t="s">
        <v>23</v>
      </c>
    </row>
    <row r="59" spans="1:18" x14ac:dyDescent="0.2">
      <c r="A59" s="27" t="s">
        <v>50</v>
      </c>
      <c r="E59" s="28" t="s">
        <v>314</v>
      </c>
    </row>
    <row r="60" spans="1:18" x14ac:dyDescent="0.2">
      <c r="A60" s="29" t="s">
        <v>52</v>
      </c>
      <c r="E60" s="30" t="s">
        <v>47</v>
      </c>
    </row>
    <row r="61" spans="1:18" x14ac:dyDescent="0.2">
      <c r="A61" t="s">
        <v>54</v>
      </c>
      <c r="E61" s="28" t="s">
        <v>47</v>
      </c>
    </row>
    <row r="62" spans="1:18" x14ac:dyDescent="0.2">
      <c r="A62" s="18" t="s">
        <v>45</v>
      </c>
      <c r="B62" s="22" t="s">
        <v>107</v>
      </c>
      <c r="C62" s="22" t="s">
        <v>351</v>
      </c>
      <c r="D62" s="18" t="s">
        <v>47</v>
      </c>
      <c r="E62" s="23" t="s">
        <v>328</v>
      </c>
      <c r="F62" s="24" t="s">
        <v>298</v>
      </c>
      <c r="G62" s="25">
        <v>1</v>
      </c>
      <c r="H62" s="26">
        <v>0</v>
      </c>
      <c r="I62" s="26">
        <f>ROUND(ROUND(H62,2)*ROUND(G62,3),2)</f>
        <v>0</v>
      </c>
      <c r="O62">
        <f>(I62*21)/100</f>
        <v>0</v>
      </c>
      <c r="P62" t="s">
        <v>23</v>
      </c>
    </row>
    <row r="63" spans="1:18" x14ac:dyDescent="0.2">
      <c r="A63" s="27" t="s">
        <v>50</v>
      </c>
      <c r="E63" s="28" t="s">
        <v>328</v>
      </c>
    </row>
    <row r="64" spans="1:18" x14ac:dyDescent="0.2">
      <c r="A64" s="29" t="s">
        <v>52</v>
      </c>
      <c r="E64" s="30" t="s">
        <v>47</v>
      </c>
    </row>
    <row r="65" spans="1:18" x14ac:dyDescent="0.2">
      <c r="A65" t="s">
        <v>54</v>
      </c>
      <c r="E65" s="28" t="s">
        <v>47</v>
      </c>
    </row>
    <row r="66" spans="1:18" ht="25.5" x14ac:dyDescent="0.2">
      <c r="A66" s="18" t="s">
        <v>45</v>
      </c>
      <c r="B66" s="22" t="s">
        <v>111</v>
      </c>
      <c r="C66" s="22" t="s">
        <v>352</v>
      </c>
      <c r="D66" s="18" t="s">
        <v>47</v>
      </c>
      <c r="E66" s="23" t="s">
        <v>353</v>
      </c>
      <c r="F66" s="24" t="s">
        <v>293</v>
      </c>
      <c r="G66" s="25">
        <v>15</v>
      </c>
      <c r="H66" s="26">
        <v>0</v>
      </c>
      <c r="I66" s="26">
        <f>ROUND(ROUND(H66,2)*ROUND(G66,3),2)</f>
        <v>0</v>
      </c>
      <c r="O66">
        <f>(I66*21)/100</f>
        <v>0</v>
      </c>
      <c r="P66" t="s">
        <v>23</v>
      </c>
    </row>
    <row r="67" spans="1:18" ht="25.5" x14ac:dyDescent="0.2">
      <c r="A67" s="27" t="s">
        <v>50</v>
      </c>
      <c r="E67" s="28" t="s">
        <v>353</v>
      </c>
    </row>
    <row r="68" spans="1:18" x14ac:dyDescent="0.2">
      <c r="A68" s="29" t="s">
        <v>52</v>
      </c>
      <c r="E68" s="30" t="s">
        <v>47</v>
      </c>
    </row>
    <row r="69" spans="1:18" x14ac:dyDescent="0.2">
      <c r="A69" t="s">
        <v>54</v>
      </c>
      <c r="E69" s="28" t="s">
        <v>47</v>
      </c>
    </row>
    <row r="70" spans="1:18" ht="12.75" customHeight="1" x14ac:dyDescent="0.2">
      <c r="A70" s="5" t="s">
        <v>43</v>
      </c>
      <c r="B70" s="5"/>
      <c r="C70" s="31" t="s">
        <v>205</v>
      </c>
      <c r="D70" s="5"/>
      <c r="E70" s="20" t="s">
        <v>206</v>
      </c>
      <c r="F70" s="5"/>
      <c r="G70" s="5"/>
      <c r="H70" s="5"/>
      <c r="I70" s="32">
        <f>0+Q70</f>
        <v>0</v>
      </c>
      <c r="O70">
        <f>0+R70</f>
        <v>0</v>
      </c>
      <c r="Q70">
        <f>0+I71</f>
        <v>0</v>
      </c>
      <c r="R70">
        <f>0+O71</f>
        <v>0</v>
      </c>
    </row>
    <row r="71" spans="1:18" ht="38.25" x14ac:dyDescent="0.2">
      <c r="A71" s="18" t="s">
        <v>45</v>
      </c>
      <c r="B71" s="22" t="s">
        <v>115</v>
      </c>
      <c r="C71" s="22" t="s">
        <v>354</v>
      </c>
      <c r="D71" s="18" t="s">
        <v>209</v>
      </c>
      <c r="E71" s="23" t="s">
        <v>355</v>
      </c>
      <c r="F71" s="24" t="s">
        <v>80</v>
      </c>
      <c r="G71" s="25">
        <v>18</v>
      </c>
      <c r="H71" s="26">
        <v>0</v>
      </c>
      <c r="I71" s="26">
        <f>ROUND(ROUND(H71,2)*ROUND(G71,3),2)</f>
        <v>0</v>
      </c>
      <c r="O71">
        <f>(I71*21)/100</f>
        <v>0</v>
      </c>
      <c r="P71" t="s">
        <v>23</v>
      </c>
    </row>
    <row r="72" spans="1:18" ht="25.5" x14ac:dyDescent="0.2">
      <c r="A72" s="27" t="s">
        <v>50</v>
      </c>
      <c r="E72" s="28" t="s">
        <v>211</v>
      </c>
    </row>
    <row r="73" spans="1:18" x14ac:dyDescent="0.2">
      <c r="A73" s="29" t="s">
        <v>52</v>
      </c>
      <c r="E73" s="30" t="s">
        <v>47</v>
      </c>
    </row>
    <row r="74" spans="1:18" x14ac:dyDescent="0.2">
      <c r="A74" t="s">
        <v>54</v>
      </c>
      <c r="E74" s="28" t="s">
        <v>47</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pageSetUpPr fitToPage="1"/>
  </sheetPr>
  <dimension ref="A1:R74"/>
  <sheetViews>
    <sheetView workbookViewId="0">
      <pane ySplit="7" topLeftCell="A8" activePane="bottomLeft" state="frozen"/>
      <selection pane="bottomLeft" activeCell="A8" sqref="A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0+O8+O57+O70</f>
        <v>0</v>
      </c>
      <c r="P2" t="s">
        <v>22</v>
      </c>
    </row>
    <row r="3" spans="1:18" ht="15" customHeight="1" x14ac:dyDescent="0.25">
      <c r="A3" t="s">
        <v>12</v>
      </c>
      <c r="B3" s="10" t="s">
        <v>14</v>
      </c>
      <c r="C3" s="41" t="s">
        <v>15</v>
      </c>
      <c r="D3" s="37"/>
      <c r="E3" s="11" t="s">
        <v>16</v>
      </c>
      <c r="F3" s="1"/>
      <c r="G3" s="8"/>
      <c r="H3" s="7" t="s">
        <v>356</v>
      </c>
      <c r="I3" s="33">
        <f>0+I8+I57+I70</f>
        <v>0</v>
      </c>
      <c r="O3" t="s">
        <v>19</v>
      </c>
      <c r="P3" t="s">
        <v>23</v>
      </c>
    </row>
    <row r="4" spans="1:18" ht="15" customHeight="1" x14ac:dyDescent="0.25">
      <c r="A4" t="s">
        <v>17</v>
      </c>
      <c r="B4" s="13" t="s">
        <v>18</v>
      </c>
      <c r="C4" s="42" t="s">
        <v>356</v>
      </c>
      <c r="D4" s="43"/>
      <c r="E4" s="14" t="s">
        <v>357</v>
      </c>
      <c r="F4" s="5"/>
      <c r="G4" s="5"/>
      <c r="H4" s="15"/>
      <c r="I4" s="15"/>
      <c r="O4" t="s">
        <v>20</v>
      </c>
      <c r="P4" t="s">
        <v>23</v>
      </c>
    </row>
    <row r="5" spans="1:18" ht="12.75" customHeight="1" x14ac:dyDescent="0.2">
      <c r="A5" s="40" t="s">
        <v>26</v>
      </c>
      <c r="B5" s="40" t="s">
        <v>28</v>
      </c>
      <c r="C5" s="40" t="s">
        <v>30</v>
      </c>
      <c r="D5" s="40" t="s">
        <v>31</v>
      </c>
      <c r="E5" s="40" t="s">
        <v>32</v>
      </c>
      <c r="F5" s="40" t="s">
        <v>34</v>
      </c>
      <c r="G5" s="40" t="s">
        <v>36</v>
      </c>
      <c r="H5" s="40" t="s">
        <v>38</v>
      </c>
      <c r="I5" s="40"/>
      <c r="O5" t="s">
        <v>21</v>
      </c>
      <c r="P5" t="s">
        <v>23</v>
      </c>
    </row>
    <row r="6" spans="1:18" ht="12.75" customHeight="1" x14ac:dyDescent="0.2">
      <c r="A6" s="40"/>
      <c r="B6" s="40"/>
      <c r="C6" s="40"/>
      <c r="D6" s="40"/>
      <c r="E6" s="40"/>
      <c r="F6" s="40"/>
      <c r="G6" s="40"/>
      <c r="H6" s="12" t="s">
        <v>39</v>
      </c>
      <c r="I6" s="12" t="s">
        <v>41</v>
      </c>
    </row>
    <row r="7" spans="1:18" ht="12.75" customHeight="1" x14ac:dyDescent="0.2">
      <c r="A7" s="12" t="s">
        <v>27</v>
      </c>
      <c r="B7" s="12" t="s">
        <v>29</v>
      </c>
      <c r="C7" s="12" t="s">
        <v>23</v>
      </c>
      <c r="D7" s="12" t="s">
        <v>22</v>
      </c>
      <c r="E7" s="12" t="s">
        <v>33</v>
      </c>
      <c r="F7" s="12" t="s">
        <v>35</v>
      </c>
      <c r="G7" s="12" t="s">
        <v>37</v>
      </c>
      <c r="H7" s="12" t="s">
        <v>40</v>
      </c>
      <c r="I7" s="12" t="s">
        <v>42</v>
      </c>
    </row>
    <row r="8" spans="1:18" ht="12.75" customHeight="1" x14ac:dyDescent="0.2">
      <c r="A8" s="15" t="s">
        <v>43</v>
      </c>
      <c r="B8" s="15"/>
      <c r="C8" s="19" t="s">
        <v>331</v>
      </c>
      <c r="D8" s="15"/>
      <c r="E8" s="20" t="s">
        <v>357</v>
      </c>
      <c r="F8" s="15"/>
      <c r="G8" s="15"/>
      <c r="H8" s="15"/>
      <c r="I8" s="21">
        <f>0+Q8</f>
        <v>0</v>
      </c>
      <c r="O8">
        <f>0+R8</f>
        <v>0</v>
      </c>
      <c r="Q8">
        <f>0+I9+I13+I17+I21+I25+I29+I33+I37+I41+I45+I49+I53</f>
        <v>0</v>
      </c>
      <c r="R8">
        <f>0+O9+O13+O17+O21+O25+O29+O33+O37+O41+O45+O49+O53</f>
        <v>0</v>
      </c>
    </row>
    <row r="9" spans="1:18" x14ac:dyDescent="0.2">
      <c r="A9" s="18" t="s">
        <v>45</v>
      </c>
      <c r="B9" s="22" t="s">
        <v>29</v>
      </c>
      <c r="C9" s="22" t="s">
        <v>279</v>
      </c>
      <c r="D9" s="18" t="s">
        <v>47</v>
      </c>
      <c r="E9" s="23" t="s">
        <v>333</v>
      </c>
      <c r="F9" s="24" t="s">
        <v>100</v>
      </c>
      <c r="G9" s="25">
        <v>75</v>
      </c>
      <c r="H9" s="26">
        <v>0</v>
      </c>
      <c r="I9" s="26">
        <f>ROUND(ROUND(H9,2)*ROUND(G9,3),2)</f>
        <v>0</v>
      </c>
      <c r="O9">
        <f>(I9*21)/100</f>
        <v>0</v>
      </c>
      <c r="P9" t="s">
        <v>23</v>
      </c>
    </row>
    <row r="10" spans="1:18" x14ac:dyDescent="0.2">
      <c r="A10" s="27" t="s">
        <v>50</v>
      </c>
      <c r="E10" s="28" t="s">
        <v>333</v>
      </c>
    </row>
    <row r="11" spans="1:18" x14ac:dyDescent="0.2">
      <c r="A11" s="29" t="s">
        <v>52</v>
      </c>
      <c r="E11" s="30" t="s">
        <v>47</v>
      </c>
    </row>
    <row r="12" spans="1:18" x14ac:dyDescent="0.2">
      <c r="A12" t="s">
        <v>54</v>
      </c>
      <c r="E12" s="28" t="s">
        <v>47</v>
      </c>
    </row>
    <row r="13" spans="1:18" x14ac:dyDescent="0.2">
      <c r="A13" s="18" t="s">
        <v>45</v>
      </c>
      <c r="B13" s="22" t="s">
        <v>23</v>
      </c>
      <c r="C13" s="22" t="s">
        <v>334</v>
      </c>
      <c r="D13" s="18" t="s">
        <v>47</v>
      </c>
      <c r="E13" s="23" t="s">
        <v>335</v>
      </c>
      <c r="F13" s="24" t="s">
        <v>49</v>
      </c>
      <c r="G13" s="25">
        <v>186</v>
      </c>
      <c r="H13" s="26">
        <v>0</v>
      </c>
      <c r="I13" s="26">
        <f>ROUND(ROUND(H13,2)*ROUND(G13,3),2)</f>
        <v>0</v>
      </c>
      <c r="O13">
        <f>(I13*21)/100</f>
        <v>0</v>
      </c>
      <c r="P13" t="s">
        <v>23</v>
      </c>
    </row>
    <row r="14" spans="1:18" x14ac:dyDescent="0.2">
      <c r="A14" s="27" t="s">
        <v>50</v>
      </c>
      <c r="E14" s="28" t="s">
        <v>335</v>
      </c>
    </row>
    <row r="15" spans="1:18" x14ac:dyDescent="0.2">
      <c r="A15" s="29" t="s">
        <v>52</v>
      </c>
      <c r="E15" s="30" t="s">
        <v>47</v>
      </c>
    </row>
    <row r="16" spans="1:18" x14ac:dyDescent="0.2">
      <c r="A16" t="s">
        <v>54</v>
      </c>
      <c r="E16" s="28" t="s">
        <v>47</v>
      </c>
    </row>
    <row r="17" spans="1:16" x14ac:dyDescent="0.2">
      <c r="A17" s="18" t="s">
        <v>45</v>
      </c>
      <c r="B17" s="22" t="s">
        <v>22</v>
      </c>
      <c r="C17" s="22" t="s">
        <v>336</v>
      </c>
      <c r="D17" s="18" t="s">
        <v>47</v>
      </c>
      <c r="E17" s="23" t="s">
        <v>337</v>
      </c>
      <c r="F17" s="24" t="s">
        <v>49</v>
      </c>
      <c r="G17" s="25">
        <v>186</v>
      </c>
      <c r="H17" s="26">
        <v>0</v>
      </c>
      <c r="I17" s="26">
        <f>ROUND(ROUND(H17,2)*ROUND(G17,3),2)</f>
        <v>0</v>
      </c>
      <c r="O17">
        <f>(I17*21)/100</f>
        <v>0</v>
      </c>
      <c r="P17" t="s">
        <v>23</v>
      </c>
    </row>
    <row r="18" spans="1:16" x14ac:dyDescent="0.2">
      <c r="A18" s="27" t="s">
        <v>50</v>
      </c>
      <c r="E18" s="28" t="s">
        <v>337</v>
      </c>
    </row>
    <row r="19" spans="1:16" x14ac:dyDescent="0.2">
      <c r="A19" s="29" t="s">
        <v>52</v>
      </c>
      <c r="E19" s="30" t="s">
        <v>47</v>
      </c>
    </row>
    <row r="20" spans="1:16" x14ac:dyDescent="0.2">
      <c r="A20" t="s">
        <v>54</v>
      </c>
      <c r="E20" s="28" t="s">
        <v>47</v>
      </c>
    </row>
    <row r="21" spans="1:16" x14ac:dyDescent="0.2">
      <c r="A21" s="18" t="s">
        <v>45</v>
      </c>
      <c r="B21" s="22" t="s">
        <v>33</v>
      </c>
      <c r="C21" s="22" t="s">
        <v>285</v>
      </c>
      <c r="D21" s="18" t="s">
        <v>47</v>
      </c>
      <c r="E21" s="23" t="s">
        <v>286</v>
      </c>
      <c r="F21" s="24" t="s">
        <v>100</v>
      </c>
      <c r="G21" s="25">
        <v>55</v>
      </c>
      <c r="H21" s="26">
        <v>0</v>
      </c>
      <c r="I21" s="26">
        <f>ROUND(ROUND(H21,2)*ROUND(G21,3),2)</f>
        <v>0</v>
      </c>
      <c r="O21">
        <f>(I21*21)/100</f>
        <v>0</v>
      </c>
      <c r="P21" t="s">
        <v>23</v>
      </c>
    </row>
    <row r="22" spans="1:16" x14ac:dyDescent="0.2">
      <c r="A22" s="27" t="s">
        <v>50</v>
      </c>
      <c r="E22" s="28" t="s">
        <v>286</v>
      </c>
    </row>
    <row r="23" spans="1:16" x14ac:dyDescent="0.2">
      <c r="A23" s="29" t="s">
        <v>52</v>
      </c>
      <c r="E23" s="30" t="s">
        <v>47</v>
      </c>
    </row>
    <row r="24" spans="1:16" x14ac:dyDescent="0.2">
      <c r="A24" t="s">
        <v>54</v>
      </c>
      <c r="E24" s="28" t="s">
        <v>47</v>
      </c>
    </row>
    <row r="25" spans="1:16" x14ac:dyDescent="0.2">
      <c r="A25" s="18" t="s">
        <v>45</v>
      </c>
      <c r="B25" s="22" t="s">
        <v>35</v>
      </c>
      <c r="C25" s="22" t="s">
        <v>287</v>
      </c>
      <c r="D25" s="18" t="s">
        <v>47</v>
      </c>
      <c r="E25" s="23" t="s">
        <v>288</v>
      </c>
      <c r="F25" s="24" t="s">
        <v>100</v>
      </c>
      <c r="G25" s="25">
        <v>20</v>
      </c>
      <c r="H25" s="26">
        <v>0</v>
      </c>
      <c r="I25" s="26">
        <f>ROUND(ROUND(H25,2)*ROUND(G25,3),2)</f>
        <v>0</v>
      </c>
      <c r="O25">
        <f>(I25*21)/100</f>
        <v>0</v>
      </c>
      <c r="P25" t="s">
        <v>23</v>
      </c>
    </row>
    <row r="26" spans="1:16" x14ac:dyDescent="0.2">
      <c r="A26" s="27" t="s">
        <v>50</v>
      </c>
      <c r="E26" s="28" t="s">
        <v>288</v>
      </c>
    </row>
    <row r="27" spans="1:16" x14ac:dyDescent="0.2">
      <c r="A27" s="29" t="s">
        <v>52</v>
      </c>
      <c r="E27" s="30" t="s">
        <v>47</v>
      </c>
    </row>
    <row r="28" spans="1:16" x14ac:dyDescent="0.2">
      <c r="A28" t="s">
        <v>54</v>
      </c>
      <c r="E28" s="28" t="s">
        <v>47</v>
      </c>
    </row>
    <row r="29" spans="1:16" x14ac:dyDescent="0.2">
      <c r="A29" s="18" t="s">
        <v>45</v>
      </c>
      <c r="B29" s="22" t="s">
        <v>37</v>
      </c>
      <c r="C29" s="22" t="s">
        <v>338</v>
      </c>
      <c r="D29" s="18" t="s">
        <v>47</v>
      </c>
      <c r="E29" s="23" t="s">
        <v>358</v>
      </c>
      <c r="F29" s="24" t="s">
        <v>95</v>
      </c>
      <c r="G29" s="25">
        <v>62</v>
      </c>
      <c r="H29" s="26">
        <v>0</v>
      </c>
      <c r="I29" s="26">
        <f>ROUND(ROUND(H29,2)*ROUND(G29,3),2)</f>
        <v>0</v>
      </c>
      <c r="O29">
        <f>(I29*21)/100</f>
        <v>0</v>
      </c>
      <c r="P29" t="s">
        <v>23</v>
      </c>
    </row>
    <row r="30" spans="1:16" x14ac:dyDescent="0.2">
      <c r="A30" s="27" t="s">
        <v>50</v>
      </c>
      <c r="E30" s="28" t="s">
        <v>358</v>
      </c>
    </row>
    <row r="31" spans="1:16" x14ac:dyDescent="0.2">
      <c r="A31" s="29" t="s">
        <v>52</v>
      </c>
      <c r="E31" s="30" t="s">
        <v>47</v>
      </c>
    </row>
    <row r="32" spans="1:16" x14ac:dyDescent="0.2">
      <c r="A32" t="s">
        <v>54</v>
      </c>
      <c r="E32" s="28" t="s">
        <v>47</v>
      </c>
    </row>
    <row r="33" spans="1:16" ht="25.5" x14ac:dyDescent="0.2">
      <c r="A33" s="18" t="s">
        <v>45</v>
      </c>
      <c r="B33" s="22" t="s">
        <v>77</v>
      </c>
      <c r="C33" s="22" t="s">
        <v>311</v>
      </c>
      <c r="D33" s="18" t="s">
        <v>47</v>
      </c>
      <c r="E33" s="23" t="s">
        <v>359</v>
      </c>
      <c r="F33" s="24" t="s">
        <v>298</v>
      </c>
      <c r="G33" s="25">
        <v>2</v>
      </c>
      <c r="H33" s="26">
        <v>0</v>
      </c>
      <c r="I33" s="26">
        <f>ROUND(ROUND(H33,2)*ROUND(G33,3),2)</f>
        <v>0</v>
      </c>
      <c r="O33">
        <f>(I33*21)/100</f>
        <v>0</v>
      </c>
      <c r="P33" t="s">
        <v>23</v>
      </c>
    </row>
    <row r="34" spans="1:16" ht="25.5" x14ac:dyDescent="0.2">
      <c r="A34" s="27" t="s">
        <v>50</v>
      </c>
      <c r="E34" s="28" t="s">
        <v>359</v>
      </c>
    </row>
    <row r="35" spans="1:16" x14ac:dyDescent="0.2">
      <c r="A35" s="29" t="s">
        <v>52</v>
      </c>
      <c r="E35" s="30" t="s">
        <v>47</v>
      </c>
    </row>
    <row r="36" spans="1:16" x14ac:dyDescent="0.2">
      <c r="A36" t="s">
        <v>54</v>
      </c>
      <c r="E36" s="28" t="s">
        <v>47</v>
      </c>
    </row>
    <row r="37" spans="1:16" x14ac:dyDescent="0.2">
      <c r="A37" s="18" t="s">
        <v>45</v>
      </c>
      <c r="B37" s="22" t="s">
        <v>82</v>
      </c>
      <c r="C37" s="22" t="s">
        <v>341</v>
      </c>
      <c r="D37" s="18" t="s">
        <v>47</v>
      </c>
      <c r="E37" s="23" t="s">
        <v>342</v>
      </c>
      <c r="F37" s="24" t="s">
        <v>95</v>
      </c>
      <c r="G37" s="25">
        <v>62</v>
      </c>
      <c r="H37" s="26">
        <v>0</v>
      </c>
      <c r="I37" s="26">
        <f>ROUND(ROUND(H37,2)*ROUND(G37,3),2)</f>
        <v>0</v>
      </c>
      <c r="O37">
        <f>(I37*21)/100</f>
        <v>0</v>
      </c>
      <c r="P37" t="s">
        <v>23</v>
      </c>
    </row>
    <row r="38" spans="1:16" x14ac:dyDescent="0.2">
      <c r="A38" s="27" t="s">
        <v>50</v>
      </c>
      <c r="E38" s="28" t="s">
        <v>342</v>
      </c>
    </row>
    <row r="39" spans="1:16" x14ac:dyDescent="0.2">
      <c r="A39" s="29" t="s">
        <v>52</v>
      </c>
      <c r="E39" s="30" t="s">
        <v>47</v>
      </c>
    </row>
    <row r="40" spans="1:16" x14ac:dyDescent="0.2">
      <c r="A40" t="s">
        <v>54</v>
      </c>
      <c r="E40" s="28" t="s">
        <v>47</v>
      </c>
    </row>
    <row r="41" spans="1:16" x14ac:dyDescent="0.2">
      <c r="A41" s="18" t="s">
        <v>45</v>
      </c>
      <c r="B41" s="22" t="s">
        <v>40</v>
      </c>
      <c r="C41" s="22" t="s">
        <v>343</v>
      </c>
      <c r="D41" s="18" t="s">
        <v>47</v>
      </c>
      <c r="E41" s="23" t="s">
        <v>344</v>
      </c>
      <c r="F41" s="24" t="s">
        <v>95</v>
      </c>
      <c r="G41" s="25">
        <v>62</v>
      </c>
      <c r="H41" s="26">
        <v>0</v>
      </c>
      <c r="I41" s="26">
        <f>ROUND(ROUND(H41,2)*ROUND(G41,3),2)</f>
        <v>0</v>
      </c>
      <c r="O41">
        <f>(I41*21)/100</f>
        <v>0</v>
      </c>
      <c r="P41" t="s">
        <v>23</v>
      </c>
    </row>
    <row r="42" spans="1:16" x14ac:dyDescent="0.2">
      <c r="A42" s="27" t="s">
        <v>50</v>
      </c>
      <c r="E42" s="28" t="s">
        <v>344</v>
      </c>
    </row>
    <row r="43" spans="1:16" x14ac:dyDescent="0.2">
      <c r="A43" s="29" t="s">
        <v>52</v>
      </c>
      <c r="E43" s="30" t="s">
        <v>47</v>
      </c>
    </row>
    <row r="44" spans="1:16" x14ac:dyDescent="0.2">
      <c r="A44" t="s">
        <v>54</v>
      </c>
      <c r="E44" s="28" t="s">
        <v>47</v>
      </c>
    </row>
    <row r="45" spans="1:16" x14ac:dyDescent="0.2">
      <c r="A45" s="18" t="s">
        <v>45</v>
      </c>
      <c r="B45" s="22" t="s">
        <v>42</v>
      </c>
      <c r="C45" s="22" t="s">
        <v>360</v>
      </c>
      <c r="D45" s="18" t="s">
        <v>47</v>
      </c>
      <c r="E45" s="23" t="s">
        <v>361</v>
      </c>
      <c r="F45" s="24" t="s">
        <v>95</v>
      </c>
      <c r="G45" s="25">
        <v>62</v>
      </c>
      <c r="H45" s="26">
        <v>0</v>
      </c>
      <c r="I45" s="26">
        <f>ROUND(ROUND(H45,2)*ROUND(G45,3),2)</f>
        <v>0</v>
      </c>
      <c r="O45">
        <f>(I45*21)/100</f>
        <v>0</v>
      </c>
      <c r="P45" t="s">
        <v>23</v>
      </c>
    </row>
    <row r="46" spans="1:16" x14ac:dyDescent="0.2">
      <c r="A46" s="27" t="s">
        <v>50</v>
      </c>
      <c r="E46" s="28" t="s">
        <v>361</v>
      </c>
    </row>
    <row r="47" spans="1:16" x14ac:dyDescent="0.2">
      <c r="A47" s="29" t="s">
        <v>52</v>
      </c>
      <c r="E47" s="30" t="s">
        <v>47</v>
      </c>
    </row>
    <row r="48" spans="1:16" x14ac:dyDescent="0.2">
      <c r="A48" t="s">
        <v>54</v>
      </c>
      <c r="E48" s="28" t="s">
        <v>47</v>
      </c>
    </row>
    <row r="49" spans="1:18" x14ac:dyDescent="0.2">
      <c r="A49" s="18" t="s">
        <v>45</v>
      </c>
      <c r="B49" s="22" t="s">
        <v>92</v>
      </c>
      <c r="C49" s="22" t="s">
        <v>347</v>
      </c>
      <c r="D49" s="18" t="s">
        <v>47</v>
      </c>
      <c r="E49" s="23" t="s">
        <v>348</v>
      </c>
      <c r="F49" s="24" t="s">
        <v>95</v>
      </c>
      <c r="G49" s="25">
        <v>62</v>
      </c>
      <c r="H49" s="26">
        <v>0</v>
      </c>
      <c r="I49" s="26">
        <f>ROUND(ROUND(H49,2)*ROUND(G49,3),2)</f>
        <v>0</v>
      </c>
      <c r="O49">
        <f>(I49*21)/100</f>
        <v>0</v>
      </c>
      <c r="P49" t="s">
        <v>23</v>
      </c>
    </row>
    <row r="50" spans="1:18" x14ac:dyDescent="0.2">
      <c r="A50" s="27" t="s">
        <v>50</v>
      </c>
      <c r="E50" s="28" t="s">
        <v>348</v>
      </c>
    </row>
    <row r="51" spans="1:18" x14ac:dyDescent="0.2">
      <c r="A51" s="29" t="s">
        <v>52</v>
      </c>
      <c r="E51" s="30" t="s">
        <v>47</v>
      </c>
    </row>
    <row r="52" spans="1:18" x14ac:dyDescent="0.2">
      <c r="A52" t="s">
        <v>54</v>
      </c>
      <c r="E52" s="28" t="s">
        <v>47</v>
      </c>
    </row>
    <row r="53" spans="1:18" x14ac:dyDescent="0.2">
      <c r="A53" s="18" t="s">
        <v>45</v>
      </c>
      <c r="B53" s="22" t="s">
        <v>97</v>
      </c>
      <c r="C53" s="22" t="s">
        <v>349</v>
      </c>
      <c r="D53" s="18" t="s">
        <v>47</v>
      </c>
      <c r="E53" s="23" t="s">
        <v>350</v>
      </c>
      <c r="F53" s="24" t="s">
        <v>95</v>
      </c>
      <c r="G53" s="25">
        <v>62</v>
      </c>
      <c r="H53" s="26">
        <v>0</v>
      </c>
      <c r="I53" s="26">
        <f>ROUND(ROUND(H53,2)*ROUND(G53,3),2)</f>
        <v>0</v>
      </c>
      <c r="O53">
        <f>(I53*21)/100</f>
        <v>0</v>
      </c>
      <c r="P53" t="s">
        <v>23</v>
      </c>
    </row>
    <row r="54" spans="1:18" x14ac:dyDescent="0.2">
      <c r="A54" s="27" t="s">
        <v>50</v>
      </c>
      <c r="E54" s="28" t="s">
        <v>350</v>
      </c>
    </row>
    <row r="55" spans="1:18" x14ac:dyDescent="0.2">
      <c r="A55" s="29" t="s">
        <v>52</v>
      </c>
      <c r="E55" s="30" t="s">
        <v>47</v>
      </c>
    </row>
    <row r="56" spans="1:18" x14ac:dyDescent="0.2">
      <c r="A56" t="s">
        <v>54</v>
      </c>
      <c r="E56" s="28" t="s">
        <v>47</v>
      </c>
    </row>
    <row r="57" spans="1:18" ht="12.75" customHeight="1" x14ac:dyDescent="0.2">
      <c r="A57" s="5" t="s">
        <v>43</v>
      </c>
      <c r="B57" s="5"/>
      <c r="C57" s="31" t="s">
        <v>325</v>
      </c>
      <c r="D57" s="5"/>
      <c r="E57" s="20" t="s">
        <v>326</v>
      </c>
      <c r="F57" s="5"/>
      <c r="G57" s="5"/>
      <c r="H57" s="5"/>
      <c r="I57" s="32">
        <f>0+Q57</f>
        <v>0</v>
      </c>
      <c r="O57">
        <f>0+R57</f>
        <v>0</v>
      </c>
      <c r="Q57">
        <f>0+I58+I62+I66</f>
        <v>0</v>
      </c>
      <c r="R57">
        <f>0+O58+O62+O66</f>
        <v>0</v>
      </c>
    </row>
    <row r="58" spans="1:18" x14ac:dyDescent="0.2">
      <c r="A58" s="18" t="s">
        <v>45</v>
      </c>
      <c r="B58" s="22" t="s">
        <v>102</v>
      </c>
      <c r="C58" s="22" t="s">
        <v>313</v>
      </c>
      <c r="D58" s="18" t="s">
        <v>47</v>
      </c>
      <c r="E58" s="23" t="s">
        <v>314</v>
      </c>
      <c r="F58" s="24" t="s">
        <v>298</v>
      </c>
      <c r="G58" s="25">
        <v>1</v>
      </c>
      <c r="H58" s="26">
        <v>0</v>
      </c>
      <c r="I58" s="26">
        <f>ROUND(ROUND(H58,2)*ROUND(G58,3),2)</f>
        <v>0</v>
      </c>
      <c r="O58">
        <f>(I58*21)/100</f>
        <v>0</v>
      </c>
      <c r="P58" t="s">
        <v>23</v>
      </c>
    </row>
    <row r="59" spans="1:18" x14ac:dyDescent="0.2">
      <c r="A59" s="27" t="s">
        <v>50</v>
      </c>
      <c r="E59" s="28" t="s">
        <v>314</v>
      </c>
    </row>
    <row r="60" spans="1:18" x14ac:dyDescent="0.2">
      <c r="A60" s="29" t="s">
        <v>52</v>
      </c>
      <c r="E60" s="30" t="s">
        <v>47</v>
      </c>
    </row>
    <row r="61" spans="1:18" x14ac:dyDescent="0.2">
      <c r="A61" t="s">
        <v>54</v>
      </c>
      <c r="E61" s="28" t="s">
        <v>47</v>
      </c>
    </row>
    <row r="62" spans="1:18" x14ac:dyDescent="0.2">
      <c r="A62" s="18" t="s">
        <v>45</v>
      </c>
      <c r="B62" s="22" t="s">
        <v>107</v>
      </c>
      <c r="C62" s="22" t="s">
        <v>351</v>
      </c>
      <c r="D62" s="18" t="s">
        <v>47</v>
      </c>
      <c r="E62" s="23" t="s">
        <v>328</v>
      </c>
      <c r="F62" s="24" t="s">
        <v>298</v>
      </c>
      <c r="G62" s="25">
        <v>1</v>
      </c>
      <c r="H62" s="26">
        <v>0</v>
      </c>
      <c r="I62" s="26">
        <f>ROUND(ROUND(H62,2)*ROUND(G62,3),2)</f>
        <v>0</v>
      </c>
      <c r="O62">
        <f>(I62*21)/100</f>
        <v>0</v>
      </c>
      <c r="P62" t="s">
        <v>23</v>
      </c>
    </row>
    <row r="63" spans="1:18" x14ac:dyDescent="0.2">
      <c r="A63" s="27" t="s">
        <v>50</v>
      </c>
      <c r="E63" s="28" t="s">
        <v>328</v>
      </c>
    </row>
    <row r="64" spans="1:18" x14ac:dyDescent="0.2">
      <c r="A64" s="29" t="s">
        <v>52</v>
      </c>
      <c r="E64" s="30" t="s">
        <v>47</v>
      </c>
    </row>
    <row r="65" spans="1:18" x14ac:dyDescent="0.2">
      <c r="A65" t="s">
        <v>54</v>
      </c>
      <c r="E65" s="28" t="s">
        <v>47</v>
      </c>
    </row>
    <row r="66" spans="1:18" ht="25.5" x14ac:dyDescent="0.2">
      <c r="A66" s="18" t="s">
        <v>45</v>
      </c>
      <c r="B66" s="22" t="s">
        <v>111</v>
      </c>
      <c r="C66" s="22" t="s">
        <v>352</v>
      </c>
      <c r="D66" s="18" t="s">
        <v>47</v>
      </c>
      <c r="E66" s="23" t="s">
        <v>353</v>
      </c>
      <c r="F66" s="24" t="s">
        <v>293</v>
      </c>
      <c r="G66" s="25">
        <v>34</v>
      </c>
      <c r="H66" s="26">
        <v>0</v>
      </c>
      <c r="I66" s="26">
        <f>ROUND(ROUND(H66,2)*ROUND(G66,3),2)</f>
        <v>0</v>
      </c>
      <c r="O66">
        <f>(I66*21)/100</f>
        <v>0</v>
      </c>
      <c r="P66" t="s">
        <v>23</v>
      </c>
    </row>
    <row r="67" spans="1:18" ht="25.5" x14ac:dyDescent="0.2">
      <c r="A67" s="27" t="s">
        <v>50</v>
      </c>
      <c r="E67" s="28" t="s">
        <v>353</v>
      </c>
    </row>
    <row r="68" spans="1:18" x14ac:dyDescent="0.2">
      <c r="A68" s="29" t="s">
        <v>52</v>
      </c>
      <c r="E68" s="30" t="s">
        <v>47</v>
      </c>
    </row>
    <row r="69" spans="1:18" x14ac:dyDescent="0.2">
      <c r="A69" t="s">
        <v>54</v>
      </c>
      <c r="E69" s="28" t="s">
        <v>47</v>
      </c>
    </row>
    <row r="70" spans="1:18" ht="12.75" customHeight="1" x14ac:dyDescent="0.2">
      <c r="A70" s="5" t="s">
        <v>43</v>
      </c>
      <c r="B70" s="5"/>
      <c r="C70" s="31" t="s">
        <v>205</v>
      </c>
      <c r="D70" s="5"/>
      <c r="E70" s="20" t="s">
        <v>206</v>
      </c>
      <c r="F70" s="5"/>
      <c r="G70" s="5"/>
      <c r="H70" s="5"/>
      <c r="I70" s="32">
        <f>0+Q70</f>
        <v>0</v>
      </c>
      <c r="O70">
        <f>0+R70</f>
        <v>0</v>
      </c>
      <c r="Q70">
        <f>0+I71</f>
        <v>0</v>
      </c>
      <c r="R70">
        <f>0+O71</f>
        <v>0</v>
      </c>
    </row>
    <row r="71" spans="1:18" ht="38.25" x14ac:dyDescent="0.2">
      <c r="A71" s="18" t="s">
        <v>45</v>
      </c>
      <c r="B71" s="22" t="s">
        <v>115</v>
      </c>
      <c r="C71" s="22" t="s">
        <v>354</v>
      </c>
      <c r="D71" s="18" t="s">
        <v>209</v>
      </c>
      <c r="E71" s="23" t="s">
        <v>355</v>
      </c>
      <c r="F71" s="24" t="s">
        <v>80</v>
      </c>
      <c r="G71" s="25">
        <v>36</v>
      </c>
      <c r="H71" s="26">
        <v>0</v>
      </c>
      <c r="I71" s="26">
        <f>ROUND(ROUND(H71,2)*ROUND(G71,3),2)</f>
        <v>0</v>
      </c>
      <c r="O71">
        <f>(I71*21)/100</f>
        <v>0</v>
      </c>
      <c r="P71" t="s">
        <v>23</v>
      </c>
    </row>
    <row r="72" spans="1:18" ht="25.5" x14ac:dyDescent="0.2">
      <c r="A72" s="27" t="s">
        <v>50</v>
      </c>
      <c r="E72" s="28" t="s">
        <v>211</v>
      </c>
    </row>
    <row r="73" spans="1:18" x14ac:dyDescent="0.2">
      <c r="A73" s="29" t="s">
        <v>52</v>
      </c>
      <c r="E73" s="30" t="s">
        <v>47</v>
      </c>
    </row>
    <row r="74" spans="1:18" x14ac:dyDescent="0.2">
      <c r="A74" t="s">
        <v>54</v>
      </c>
      <c r="E74" s="28" t="s">
        <v>47</v>
      </c>
    </row>
  </sheetData>
  <mergeCells count="10">
    <mergeCell ref="F5:F6"/>
    <mergeCell ref="G5:G6"/>
    <mergeCell ref="H5:I5"/>
    <mergeCell ref="C3:D3"/>
    <mergeCell ref="C4:D4"/>
    <mergeCell ref="A5:A6"/>
    <mergeCell ref="B5:B6"/>
    <mergeCell ref="C5:C6"/>
    <mergeCell ref="D5:D6"/>
    <mergeCell ref="E5:E6"/>
  </mergeCells>
  <pageMargins left="0.75" right="0.75" top="1" bottom="1" header="0.5" footer="0.5"/>
  <pageSetup paperSize="9" fitToHeight="0" orientation="portrait" horizontalDpi="300" verticalDpi="300"/>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45"/>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0+O10+O15+O24+O29</f>
        <v>0</v>
      </c>
      <c r="P2" t="s">
        <v>22</v>
      </c>
    </row>
    <row r="3" spans="1:18" ht="15" customHeight="1" x14ac:dyDescent="0.25">
      <c r="A3" t="s">
        <v>12</v>
      </c>
      <c r="B3" s="10" t="s">
        <v>14</v>
      </c>
      <c r="C3" s="41" t="s">
        <v>15</v>
      </c>
      <c r="D3" s="37"/>
      <c r="E3" s="11" t="s">
        <v>16</v>
      </c>
      <c r="F3" s="1"/>
      <c r="G3" s="8"/>
      <c r="H3" s="7" t="s">
        <v>369</v>
      </c>
      <c r="I3" s="33">
        <f>0+I10+I15+I24+I29</f>
        <v>0</v>
      </c>
      <c r="O3" t="s">
        <v>19</v>
      </c>
      <c r="P3" t="s">
        <v>23</v>
      </c>
    </row>
    <row r="4" spans="1:18" ht="15" customHeight="1" x14ac:dyDescent="0.25">
      <c r="A4" t="s">
        <v>17</v>
      </c>
      <c r="B4" s="10" t="s">
        <v>362</v>
      </c>
      <c r="C4" s="41" t="s">
        <v>363</v>
      </c>
      <c r="D4" s="37"/>
      <c r="E4" s="11" t="s">
        <v>364</v>
      </c>
      <c r="F4" s="1"/>
      <c r="G4" s="1"/>
      <c r="H4" s="9"/>
      <c r="I4" s="9"/>
      <c r="O4" t="s">
        <v>20</v>
      </c>
      <c r="P4" t="s">
        <v>23</v>
      </c>
    </row>
    <row r="5" spans="1:18" ht="12.75" customHeight="1" x14ac:dyDescent="0.25">
      <c r="A5" t="s">
        <v>365</v>
      </c>
      <c r="B5" s="10" t="s">
        <v>362</v>
      </c>
      <c r="C5" s="41" t="s">
        <v>366</v>
      </c>
      <c r="D5" s="37"/>
      <c r="E5" s="11" t="s">
        <v>367</v>
      </c>
      <c r="F5" s="1"/>
      <c r="G5" s="1"/>
      <c r="H5" s="1"/>
      <c r="I5" s="1"/>
      <c r="O5" t="s">
        <v>21</v>
      </c>
      <c r="P5" t="s">
        <v>23</v>
      </c>
    </row>
    <row r="6" spans="1:18" ht="12.75" customHeight="1" x14ac:dyDescent="0.25">
      <c r="A6" t="s">
        <v>368</v>
      </c>
      <c r="B6" s="13" t="s">
        <v>18</v>
      </c>
      <c r="C6" s="42" t="s">
        <v>369</v>
      </c>
      <c r="D6" s="43"/>
      <c r="E6" s="14" t="s">
        <v>370</v>
      </c>
      <c r="F6" s="5"/>
      <c r="G6" s="5"/>
      <c r="H6" s="5"/>
      <c r="I6" s="5"/>
    </row>
    <row r="7" spans="1:18" ht="12.75" customHeight="1" x14ac:dyDescent="0.2">
      <c r="A7" s="40" t="s">
        <v>26</v>
      </c>
      <c r="B7" s="40" t="s">
        <v>28</v>
      </c>
      <c r="C7" s="40" t="s">
        <v>30</v>
      </c>
      <c r="D7" s="40" t="s">
        <v>31</v>
      </c>
      <c r="E7" s="40" t="s">
        <v>32</v>
      </c>
      <c r="F7" s="40" t="s">
        <v>34</v>
      </c>
      <c r="G7" s="40" t="s">
        <v>36</v>
      </c>
      <c r="H7" s="40" t="s">
        <v>38</v>
      </c>
      <c r="I7" s="40"/>
    </row>
    <row r="8" spans="1:18" ht="12.75" customHeight="1" x14ac:dyDescent="0.2">
      <c r="A8" s="40"/>
      <c r="B8" s="40"/>
      <c r="C8" s="40"/>
      <c r="D8" s="40"/>
      <c r="E8" s="40"/>
      <c r="F8" s="40"/>
      <c r="G8" s="40"/>
      <c r="H8" s="12" t="s">
        <v>39</v>
      </c>
      <c r="I8" s="12" t="s">
        <v>41</v>
      </c>
    </row>
    <row r="9" spans="1:18" ht="12.75" customHeight="1" x14ac:dyDescent="0.2">
      <c r="A9" s="12" t="s">
        <v>27</v>
      </c>
      <c r="B9" s="12" t="s">
        <v>29</v>
      </c>
      <c r="C9" s="12" t="s">
        <v>23</v>
      </c>
      <c r="D9" s="12" t="s">
        <v>22</v>
      </c>
      <c r="E9" s="12" t="s">
        <v>33</v>
      </c>
      <c r="F9" s="12" t="s">
        <v>35</v>
      </c>
      <c r="G9" s="12" t="s">
        <v>37</v>
      </c>
      <c r="H9" s="12" t="s">
        <v>40</v>
      </c>
      <c r="I9" s="12" t="s">
        <v>42</v>
      </c>
    </row>
    <row r="10" spans="1:18" ht="12.75" customHeight="1" x14ac:dyDescent="0.2">
      <c r="A10" s="15" t="s">
        <v>43</v>
      </c>
      <c r="B10" s="15"/>
      <c r="C10" s="19" t="s">
        <v>29</v>
      </c>
      <c r="D10" s="15"/>
      <c r="E10" s="20" t="s">
        <v>44</v>
      </c>
      <c r="F10" s="15"/>
      <c r="G10" s="15"/>
      <c r="H10" s="15"/>
      <c r="I10" s="21">
        <f>0+Q10</f>
        <v>0</v>
      </c>
      <c r="O10">
        <f>0+R10</f>
        <v>0</v>
      </c>
      <c r="Q10">
        <f>0+I11</f>
        <v>0</v>
      </c>
      <c r="R10">
        <f>0+O11</f>
        <v>0</v>
      </c>
    </row>
    <row r="11" spans="1:18" x14ac:dyDescent="0.2">
      <c r="A11" s="18" t="s">
        <v>45</v>
      </c>
      <c r="B11" s="22" t="s">
        <v>29</v>
      </c>
      <c r="C11" s="22" t="s">
        <v>371</v>
      </c>
      <c r="D11" s="18" t="s">
        <v>47</v>
      </c>
      <c r="E11" s="23" t="s">
        <v>372</v>
      </c>
      <c r="F11" s="24" t="s">
        <v>49</v>
      </c>
      <c r="G11" s="25">
        <v>25</v>
      </c>
      <c r="H11" s="26">
        <v>0</v>
      </c>
      <c r="I11" s="26">
        <f>ROUND(ROUND(H11,2)*ROUND(G11,3),2)</f>
        <v>0</v>
      </c>
      <c r="O11">
        <f>(I11*21)/100</f>
        <v>0</v>
      </c>
      <c r="P11" t="s">
        <v>23</v>
      </c>
    </row>
    <row r="12" spans="1:18" ht="38.25" x14ac:dyDescent="0.2">
      <c r="A12" s="27" t="s">
        <v>50</v>
      </c>
      <c r="E12" s="28" t="s">
        <v>373</v>
      </c>
    </row>
    <row r="13" spans="1:18" ht="38.25" x14ac:dyDescent="0.2">
      <c r="A13" s="29" t="s">
        <v>52</v>
      </c>
      <c r="E13" s="30" t="s">
        <v>374</v>
      </c>
    </row>
    <row r="14" spans="1:18" x14ac:dyDescent="0.2">
      <c r="A14" t="s">
        <v>54</v>
      </c>
      <c r="E14" s="28" t="s">
        <v>47</v>
      </c>
    </row>
    <row r="15" spans="1:18" ht="12.75" customHeight="1" x14ac:dyDescent="0.2">
      <c r="A15" s="5" t="s">
        <v>43</v>
      </c>
      <c r="B15" s="5"/>
      <c r="C15" s="31" t="s">
        <v>40</v>
      </c>
      <c r="D15" s="5"/>
      <c r="E15" s="20" t="s">
        <v>192</v>
      </c>
      <c r="F15" s="5"/>
      <c r="G15" s="5"/>
      <c r="H15" s="5"/>
      <c r="I15" s="32">
        <f>0+Q15</f>
        <v>0</v>
      </c>
      <c r="O15">
        <f>0+R15</f>
        <v>0</v>
      </c>
      <c r="Q15">
        <f>0+I16+I20</f>
        <v>0</v>
      </c>
      <c r="R15">
        <f>0+O16+O20</f>
        <v>0</v>
      </c>
    </row>
    <row r="16" spans="1:18" x14ac:dyDescent="0.2">
      <c r="A16" s="18" t="s">
        <v>45</v>
      </c>
      <c r="B16" s="22" t="s">
        <v>23</v>
      </c>
      <c r="C16" s="22" t="s">
        <v>375</v>
      </c>
      <c r="D16" s="18" t="s">
        <v>47</v>
      </c>
      <c r="E16" s="23" t="s">
        <v>376</v>
      </c>
      <c r="F16" s="24" t="s">
        <v>100</v>
      </c>
      <c r="G16" s="25">
        <v>26.4</v>
      </c>
      <c r="H16" s="26">
        <v>0</v>
      </c>
      <c r="I16" s="26">
        <f>ROUND(ROUND(H16,2)*ROUND(G16,3),2)</f>
        <v>0</v>
      </c>
      <c r="O16">
        <f>(I16*21)/100</f>
        <v>0</v>
      </c>
      <c r="P16" t="s">
        <v>23</v>
      </c>
    </row>
    <row r="17" spans="1:18" ht="25.5" x14ac:dyDescent="0.2">
      <c r="A17" s="27" t="s">
        <v>50</v>
      </c>
      <c r="E17" s="28" t="s">
        <v>377</v>
      </c>
    </row>
    <row r="18" spans="1:18" ht="38.25" x14ac:dyDescent="0.2">
      <c r="A18" s="29" t="s">
        <v>52</v>
      </c>
      <c r="E18" s="30" t="s">
        <v>378</v>
      </c>
    </row>
    <row r="19" spans="1:18" x14ac:dyDescent="0.2">
      <c r="A19" t="s">
        <v>54</v>
      </c>
      <c r="E19" s="28" t="s">
        <v>47</v>
      </c>
    </row>
    <row r="20" spans="1:18" x14ac:dyDescent="0.2">
      <c r="A20" s="18" t="s">
        <v>45</v>
      </c>
      <c r="B20" s="22" t="s">
        <v>22</v>
      </c>
      <c r="C20" s="22" t="s">
        <v>379</v>
      </c>
      <c r="D20" s="18" t="s">
        <v>47</v>
      </c>
      <c r="E20" s="23" t="s">
        <v>380</v>
      </c>
      <c r="F20" s="24" t="s">
        <v>100</v>
      </c>
      <c r="G20" s="25">
        <v>26.4</v>
      </c>
      <c r="H20" s="26">
        <v>0</v>
      </c>
      <c r="I20" s="26">
        <f>ROUND(ROUND(H20,2)*ROUND(G20,3),2)</f>
        <v>0</v>
      </c>
      <c r="O20">
        <f>(I20*21)/100</f>
        <v>0</v>
      </c>
      <c r="P20" t="s">
        <v>23</v>
      </c>
    </row>
    <row r="21" spans="1:18" ht="25.5" x14ac:dyDescent="0.2">
      <c r="A21" s="27" t="s">
        <v>50</v>
      </c>
      <c r="E21" s="28" t="s">
        <v>381</v>
      </c>
    </row>
    <row r="22" spans="1:18" ht="38.25" x14ac:dyDescent="0.2">
      <c r="A22" s="29" t="s">
        <v>52</v>
      </c>
      <c r="E22" s="30" t="s">
        <v>382</v>
      </c>
    </row>
    <row r="23" spans="1:18" x14ac:dyDescent="0.2">
      <c r="A23" t="s">
        <v>54</v>
      </c>
      <c r="E23" s="28" t="s">
        <v>47</v>
      </c>
    </row>
    <row r="24" spans="1:18" ht="12.75" customHeight="1" x14ac:dyDescent="0.2">
      <c r="A24" s="5" t="s">
        <v>43</v>
      </c>
      <c r="B24" s="5"/>
      <c r="C24" s="31" t="s">
        <v>205</v>
      </c>
      <c r="D24" s="5"/>
      <c r="E24" s="20" t="s">
        <v>206</v>
      </c>
      <c r="F24" s="5"/>
      <c r="G24" s="5"/>
      <c r="H24" s="5"/>
      <c r="I24" s="32">
        <f>0+Q24</f>
        <v>0</v>
      </c>
      <c r="O24">
        <f>0+R24</f>
        <v>0</v>
      </c>
      <c r="Q24">
        <f>0+I25</f>
        <v>0</v>
      </c>
      <c r="R24">
        <f>0+O25</f>
        <v>0</v>
      </c>
    </row>
    <row r="25" spans="1:18" ht="25.5" x14ac:dyDescent="0.2">
      <c r="A25" s="18" t="s">
        <v>45</v>
      </c>
      <c r="B25" s="22" t="s">
        <v>33</v>
      </c>
      <c r="C25" s="22" t="s">
        <v>383</v>
      </c>
      <c r="D25" s="18" t="s">
        <v>325</v>
      </c>
      <c r="E25" s="23" t="s">
        <v>384</v>
      </c>
      <c r="F25" s="24" t="s">
        <v>80</v>
      </c>
      <c r="G25" s="25">
        <v>127.44</v>
      </c>
      <c r="H25" s="26">
        <v>0</v>
      </c>
      <c r="I25" s="26">
        <f>ROUND(ROUND(H25,2)*ROUND(G25,3),2)</f>
        <v>0</v>
      </c>
      <c r="O25">
        <f>(I25*21)/100</f>
        <v>0</v>
      </c>
      <c r="P25" t="s">
        <v>23</v>
      </c>
    </row>
    <row r="26" spans="1:18" ht="25.5" x14ac:dyDescent="0.2">
      <c r="A26" s="27" t="s">
        <v>50</v>
      </c>
      <c r="E26" s="28" t="s">
        <v>211</v>
      </c>
    </row>
    <row r="27" spans="1:18" x14ac:dyDescent="0.2">
      <c r="A27" s="29" t="s">
        <v>52</v>
      </c>
      <c r="E27" s="30" t="s">
        <v>47</v>
      </c>
    </row>
    <row r="28" spans="1:18" x14ac:dyDescent="0.2">
      <c r="A28" t="s">
        <v>54</v>
      </c>
      <c r="E28" s="28" t="s">
        <v>47</v>
      </c>
    </row>
    <row r="29" spans="1:18" ht="12.75" customHeight="1" x14ac:dyDescent="0.2">
      <c r="A29" s="5" t="s">
        <v>43</v>
      </c>
      <c r="B29" s="5"/>
      <c r="C29" s="31" t="s">
        <v>234</v>
      </c>
      <c r="D29" s="5"/>
      <c r="E29" s="20" t="s">
        <v>235</v>
      </c>
      <c r="F29" s="5"/>
      <c r="G29" s="5"/>
      <c r="H29" s="5"/>
      <c r="I29" s="32">
        <f>0+Q29</f>
        <v>0</v>
      </c>
      <c r="O29">
        <f>0+R29</f>
        <v>0</v>
      </c>
      <c r="Q29">
        <f>0+I30+I34+I38+I42</f>
        <v>0</v>
      </c>
      <c r="R29">
        <f>0+O30+O34+O38+O42</f>
        <v>0</v>
      </c>
    </row>
    <row r="30" spans="1:18" x14ac:dyDescent="0.2">
      <c r="A30" s="18" t="s">
        <v>45</v>
      </c>
      <c r="B30" s="22" t="s">
        <v>35</v>
      </c>
      <c r="C30" s="22" t="s">
        <v>385</v>
      </c>
      <c r="D30" s="18" t="s">
        <v>47</v>
      </c>
      <c r="E30" s="23" t="s">
        <v>386</v>
      </c>
      <c r="F30" s="24" t="s">
        <v>80</v>
      </c>
      <c r="G30" s="25">
        <v>127.44</v>
      </c>
      <c r="H30" s="26">
        <v>0</v>
      </c>
      <c r="I30" s="26">
        <f>ROUND(ROUND(H30,2)*ROUND(G30,3),2)</f>
        <v>0</v>
      </c>
      <c r="O30">
        <f>(I30*21)/100</f>
        <v>0</v>
      </c>
      <c r="P30" t="s">
        <v>23</v>
      </c>
    </row>
    <row r="31" spans="1:18" ht="25.5" x14ac:dyDescent="0.2">
      <c r="A31" s="27" t="s">
        <v>50</v>
      </c>
      <c r="E31" s="28" t="s">
        <v>387</v>
      </c>
    </row>
    <row r="32" spans="1:18" x14ac:dyDescent="0.2">
      <c r="A32" s="29" t="s">
        <v>52</v>
      </c>
      <c r="E32" s="30" t="s">
        <v>47</v>
      </c>
    </row>
    <row r="33" spans="1:16" x14ac:dyDescent="0.2">
      <c r="A33" t="s">
        <v>54</v>
      </c>
      <c r="E33" s="28" t="s">
        <v>47</v>
      </c>
    </row>
    <row r="34" spans="1:16" x14ac:dyDescent="0.2">
      <c r="A34" s="18" t="s">
        <v>45</v>
      </c>
      <c r="B34" s="22" t="s">
        <v>37</v>
      </c>
      <c r="C34" s="22" t="s">
        <v>388</v>
      </c>
      <c r="D34" s="18" t="s">
        <v>47</v>
      </c>
      <c r="E34" s="23" t="s">
        <v>389</v>
      </c>
      <c r="F34" s="24" t="s">
        <v>80</v>
      </c>
      <c r="G34" s="25">
        <v>127.44</v>
      </c>
      <c r="H34" s="26">
        <v>0</v>
      </c>
      <c r="I34" s="26">
        <f>ROUND(ROUND(H34,2)*ROUND(G34,3),2)</f>
        <v>0</v>
      </c>
      <c r="O34">
        <f>(I34*21)/100</f>
        <v>0</v>
      </c>
      <c r="P34" t="s">
        <v>23</v>
      </c>
    </row>
    <row r="35" spans="1:16" x14ac:dyDescent="0.2">
      <c r="A35" s="27" t="s">
        <v>50</v>
      </c>
      <c r="E35" s="28" t="s">
        <v>390</v>
      </c>
    </row>
    <row r="36" spans="1:16" x14ac:dyDescent="0.2">
      <c r="A36" s="29" t="s">
        <v>52</v>
      </c>
      <c r="E36" s="30" t="s">
        <v>47</v>
      </c>
    </row>
    <row r="37" spans="1:16" x14ac:dyDescent="0.2">
      <c r="A37" t="s">
        <v>54</v>
      </c>
      <c r="E37" s="28" t="s">
        <v>47</v>
      </c>
    </row>
    <row r="38" spans="1:16" ht="25.5" x14ac:dyDescent="0.2">
      <c r="A38" s="18" t="s">
        <v>45</v>
      </c>
      <c r="B38" s="22" t="s">
        <v>77</v>
      </c>
      <c r="C38" s="22" t="s">
        <v>391</v>
      </c>
      <c r="D38" s="18" t="s">
        <v>47</v>
      </c>
      <c r="E38" s="23" t="s">
        <v>392</v>
      </c>
      <c r="F38" s="24" t="s">
        <v>80</v>
      </c>
      <c r="G38" s="25">
        <v>127.44</v>
      </c>
      <c r="H38" s="26">
        <v>0</v>
      </c>
      <c r="I38" s="26">
        <f>ROUND(ROUND(H38,2)*ROUND(G38,3),2)</f>
        <v>0</v>
      </c>
      <c r="O38">
        <f>(I38*21)/100</f>
        <v>0</v>
      </c>
      <c r="P38" t="s">
        <v>23</v>
      </c>
    </row>
    <row r="39" spans="1:16" ht="25.5" x14ac:dyDescent="0.2">
      <c r="A39" s="27" t="s">
        <v>50</v>
      </c>
      <c r="E39" s="28" t="s">
        <v>393</v>
      </c>
    </row>
    <row r="40" spans="1:16" x14ac:dyDescent="0.2">
      <c r="A40" s="29" t="s">
        <v>52</v>
      </c>
      <c r="E40" s="30" t="s">
        <v>47</v>
      </c>
    </row>
    <row r="41" spans="1:16" x14ac:dyDescent="0.2">
      <c r="A41" t="s">
        <v>54</v>
      </c>
      <c r="E41" s="28" t="s">
        <v>47</v>
      </c>
    </row>
    <row r="42" spans="1:16" ht="25.5" x14ac:dyDescent="0.2">
      <c r="A42" s="18" t="s">
        <v>45</v>
      </c>
      <c r="B42" s="22" t="s">
        <v>82</v>
      </c>
      <c r="C42" s="22" t="s">
        <v>394</v>
      </c>
      <c r="D42" s="18" t="s">
        <v>47</v>
      </c>
      <c r="E42" s="23" t="s">
        <v>395</v>
      </c>
      <c r="F42" s="24" t="s">
        <v>80</v>
      </c>
      <c r="G42" s="25">
        <v>127.44</v>
      </c>
      <c r="H42" s="26">
        <v>0</v>
      </c>
      <c r="I42" s="26">
        <f>ROUND(ROUND(H42,2)*ROUND(G42,3),2)</f>
        <v>0</v>
      </c>
      <c r="O42">
        <f>(I42*21)/100</f>
        <v>0</v>
      </c>
      <c r="P42" t="s">
        <v>23</v>
      </c>
    </row>
    <row r="43" spans="1:16" ht="38.25" x14ac:dyDescent="0.2">
      <c r="A43" s="27" t="s">
        <v>50</v>
      </c>
      <c r="E43" s="28" t="s">
        <v>396</v>
      </c>
    </row>
    <row r="44" spans="1:16" x14ac:dyDescent="0.2">
      <c r="A44" s="29" t="s">
        <v>52</v>
      </c>
      <c r="E44" s="30" t="s">
        <v>47</v>
      </c>
    </row>
    <row r="45" spans="1:16" x14ac:dyDescent="0.2">
      <c r="A45" t="s">
        <v>54</v>
      </c>
      <c r="E45" s="28" t="s">
        <v>47</v>
      </c>
    </row>
  </sheetData>
  <mergeCells count="12">
    <mergeCell ref="F7:F8"/>
    <mergeCell ref="G7:G8"/>
    <mergeCell ref="H7:I7"/>
    <mergeCell ref="C3:D3"/>
    <mergeCell ref="C4:D4"/>
    <mergeCell ref="C5:D5"/>
    <mergeCell ref="C6:D6"/>
    <mergeCell ref="A7:A8"/>
    <mergeCell ref="B7:B8"/>
    <mergeCell ref="C7:C8"/>
    <mergeCell ref="D7:D8"/>
    <mergeCell ref="E7:E8"/>
  </mergeCells>
  <pageMargins left="0.75" right="0.75" top="1" bottom="1" header="0.5" footer="0.5"/>
  <pageSetup paperSize="9" fitToHeight="0" orientation="portrait" horizontalDpi="300" verticalDpi="300"/>
  <drawing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pageSetUpPr fitToPage="1"/>
  </sheetPr>
  <dimension ref="A1:R399"/>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0+O10+O27+O120+O133+O142+O155+O168+O181+O210+O223+O232+O345+O354+O363+O368+O377+O382+O387</f>
        <v>0</v>
      </c>
      <c r="P2" t="s">
        <v>22</v>
      </c>
    </row>
    <row r="3" spans="1:18" ht="15" customHeight="1" x14ac:dyDescent="0.25">
      <c r="A3" t="s">
        <v>12</v>
      </c>
      <c r="B3" s="10" t="s">
        <v>14</v>
      </c>
      <c r="C3" s="41" t="s">
        <v>15</v>
      </c>
      <c r="D3" s="37"/>
      <c r="E3" s="11" t="s">
        <v>16</v>
      </c>
      <c r="F3" s="1"/>
      <c r="G3" s="8"/>
      <c r="H3" s="7" t="s">
        <v>397</v>
      </c>
      <c r="I3" s="33">
        <f>0+I10+I27+I120+I133+I142+I155+I168+I181+I210+I223+I232+I345+I354+I363+I368+I377+I382+I387</f>
        <v>0</v>
      </c>
      <c r="O3" t="s">
        <v>19</v>
      </c>
      <c r="P3" t="s">
        <v>23</v>
      </c>
    </row>
    <row r="4" spans="1:18" ht="15" customHeight="1" x14ac:dyDescent="0.25">
      <c r="A4" t="s">
        <v>17</v>
      </c>
      <c r="B4" s="10" t="s">
        <v>362</v>
      </c>
      <c r="C4" s="41" t="s">
        <v>363</v>
      </c>
      <c r="D4" s="37"/>
      <c r="E4" s="11" t="s">
        <v>364</v>
      </c>
      <c r="F4" s="1"/>
      <c r="G4" s="1"/>
      <c r="H4" s="9"/>
      <c r="I4" s="9"/>
      <c r="O4" t="s">
        <v>20</v>
      </c>
      <c r="P4" t="s">
        <v>23</v>
      </c>
    </row>
    <row r="5" spans="1:18" ht="12.75" customHeight="1" x14ac:dyDescent="0.25">
      <c r="A5" t="s">
        <v>365</v>
      </c>
      <c r="B5" s="10" t="s">
        <v>362</v>
      </c>
      <c r="C5" s="41" t="s">
        <v>366</v>
      </c>
      <c r="D5" s="37"/>
      <c r="E5" s="11" t="s">
        <v>367</v>
      </c>
      <c r="F5" s="1"/>
      <c r="G5" s="1"/>
      <c r="H5" s="1"/>
      <c r="I5" s="1"/>
      <c r="O5" t="s">
        <v>21</v>
      </c>
      <c r="P5" t="s">
        <v>23</v>
      </c>
    </row>
    <row r="6" spans="1:18" ht="12.75" customHeight="1" x14ac:dyDescent="0.25">
      <c r="A6" t="s">
        <v>368</v>
      </c>
      <c r="B6" s="13" t="s">
        <v>18</v>
      </c>
      <c r="C6" s="42" t="s">
        <v>397</v>
      </c>
      <c r="D6" s="43"/>
      <c r="E6" s="14" t="s">
        <v>398</v>
      </c>
      <c r="F6" s="5"/>
      <c r="G6" s="5"/>
      <c r="H6" s="5"/>
      <c r="I6" s="5"/>
    </row>
    <row r="7" spans="1:18" ht="12.75" customHeight="1" x14ac:dyDescent="0.2">
      <c r="A7" s="40" t="s">
        <v>26</v>
      </c>
      <c r="B7" s="40" t="s">
        <v>28</v>
      </c>
      <c r="C7" s="40" t="s">
        <v>30</v>
      </c>
      <c r="D7" s="40" t="s">
        <v>31</v>
      </c>
      <c r="E7" s="40" t="s">
        <v>32</v>
      </c>
      <c r="F7" s="40" t="s">
        <v>34</v>
      </c>
      <c r="G7" s="40" t="s">
        <v>36</v>
      </c>
      <c r="H7" s="40" t="s">
        <v>38</v>
      </c>
      <c r="I7" s="40"/>
    </row>
    <row r="8" spans="1:18" ht="12.75" customHeight="1" x14ac:dyDescent="0.2">
      <c r="A8" s="40"/>
      <c r="B8" s="40"/>
      <c r="C8" s="40"/>
      <c r="D8" s="40"/>
      <c r="E8" s="40"/>
      <c r="F8" s="40"/>
      <c r="G8" s="40"/>
      <c r="H8" s="12" t="s">
        <v>39</v>
      </c>
      <c r="I8" s="12" t="s">
        <v>41</v>
      </c>
    </row>
    <row r="9" spans="1:18" ht="12.75" customHeight="1" x14ac:dyDescent="0.2">
      <c r="A9" s="12" t="s">
        <v>27</v>
      </c>
      <c r="B9" s="12" t="s">
        <v>29</v>
      </c>
      <c r="C9" s="12" t="s">
        <v>23</v>
      </c>
      <c r="D9" s="12" t="s">
        <v>22</v>
      </c>
      <c r="E9" s="12" t="s">
        <v>33</v>
      </c>
      <c r="F9" s="12" t="s">
        <v>35</v>
      </c>
      <c r="G9" s="12" t="s">
        <v>37</v>
      </c>
      <c r="H9" s="12" t="s">
        <v>40</v>
      </c>
      <c r="I9" s="12" t="s">
        <v>42</v>
      </c>
    </row>
    <row r="10" spans="1:18" ht="12.75" customHeight="1" x14ac:dyDescent="0.2">
      <c r="A10" s="15" t="s">
        <v>43</v>
      </c>
      <c r="B10" s="15"/>
      <c r="C10" s="19" t="s">
        <v>29</v>
      </c>
      <c r="D10" s="15"/>
      <c r="E10" s="20" t="s">
        <v>44</v>
      </c>
      <c r="F10" s="15"/>
      <c r="G10" s="15"/>
      <c r="H10" s="15"/>
      <c r="I10" s="21">
        <f>0+Q10</f>
        <v>0</v>
      </c>
      <c r="O10">
        <f>0+R10</f>
        <v>0</v>
      </c>
      <c r="Q10">
        <f>0+I11+I15+I19+I23</f>
        <v>0</v>
      </c>
      <c r="R10">
        <f>0+O11+O15+O19+O23</f>
        <v>0</v>
      </c>
    </row>
    <row r="11" spans="1:18" x14ac:dyDescent="0.2">
      <c r="A11" s="18" t="s">
        <v>45</v>
      </c>
      <c r="B11" s="22" t="s">
        <v>29</v>
      </c>
      <c r="C11" s="22" t="s">
        <v>55</v>
      </c>
      <c r="D11" s="18" t="s">
        <v>47</v>
      </c>
      <c r="E11" s="23" t="s">
        <v>399</v>
      </c>
      <c r="F11" s="24" t="s">
        <v>49</v>
      </c>
      <c r="G11" s="25">
        <v>12</v>
      </c>
      <c r="H11" s="26">
        <v>0</v>
      </c>
      <c r="I11" s="26">
        <f>ROUND(ROUND(H11,2)*ROUND(G11,3),2)</f>
        <v>0</v>
      </c>
      <c r="O11">
        <f>(I11*21)/100</f>
        <v>0</v>
      </c>
      <c r="P11" t="s">
        <v>23</v>
      </c>
    </row>
    <row r="12" spans="1:18" ht="25.5" x14ac:dyDescent="0.2">
      <c r="A12" s="27" t="s">
        <v>50</v>
      </c>
      <c r="E12" s="28" t="s">
        <v>56</v>
      </c>
    </row>
    <row r="13" spans="1:18" ht="38.25" x14ac:dyDescent="0.2">
      <c r="A13" s="29" t="s">
        <v>52</v>
      </c>
      <c r="E13" s="30" t="s">
        <v>400</v>
      </c>
    </row>
    <row r="14" spans="1:18" x14ac:dyDescent="0.2">
      <c r="A14" t="s">
        <v>54</v>
      </c>
      <c r="E14" s="28" t="s">
        <v>47</v>
      </c>
    </row>
    <row r="15" spans="1:18" ht="25.5" x14ac:dyDescent="0.2">
      <c r="A15" s="18" t="s">
        <v>45</v>
      </c>
      <c r="B15" s="22" t="s">
        <v>23</v>
      </c>
      <c r="C15" s="22" t="s">
        <v>401</v>
      </c>
      <c r="D15" s="18" t="s">
        <v>47</v>
      </c>
      <c r="E15" s="23" t="s">
        <v>402</v>
      </c>
      <c r="F15" s="24" t="s">
        <v>100</v>
      </c>
      <c r="G15" s="25">
        <v>570</v>
      </c>
      <c r="H15" s="26">
        <v>0</v>
      </c>
      <c r="I15" s="26">
        <f>ROUND(ROUND(H15,2)*ROUND(G15,3),2)</f>
        <v>0</v>
      </c>
      <c r="O15">
        <f>(I15*21)/100</f>
        <v>0</v>
      </c>
      <c r="P15" t="s">
        <v>23</v>
      </c>
    </row>
    <row r="16" spans="1:18" ht="25.5" x14ac:dyDescent="0.2">
      <c r="A16" s="27" t="s">
        <v>50</v>
      </c>
      <c r="E16" s="28" t="s">
        <v>403</v>
      </c>
    </row>
    <row r="17" spans="1:18" ht="38.25" x14ac:dyDescent="0.2">
      <c r="A17" s="29" t="s">
        <v>52</v>
      </c>
      <c r="E17" s="30" t="s">
        <v>404</v>
      </c>
    </row>
    <row r="18" spans="1:18" x14ac:dyDescent="0.2">
      <c r="A18" t="s">
        <v>54</v>
      </c>
      <c r="E18" s="28" t="s">
        <v>47</v>
      </c>
    </row>
    <row r="19" spans="1:18" x14ac:dyDescent="0.2">
      <c r="A19" s="18" t="s">
        <v>45</v>
      </c>
      <c r="B19" s="22" t="s">
        <v>22</v>
      </c>
      <c r="C19" s="22" t="s">
        <v>405</v>
      </c>
      <c r="D19" s="18" t="s">
        <v>47</v>
      </c>
      <c r="E19" s="23" t="s">
        <v>406</v>
      </c>
      <c r="F19" s="24" t="s">
        <v>100</v>
      </c>
      <c r="G19" s="25">
        <v>15.834</v>
      </c>
      <c r="H19" s="26">
        <v>0</v>
      </c>
      <c r="I19" s="26">
        <f>ROUND(ROUND(H19,2)*ROUND(G19,3),2)</f>
        <v>0</v>
      </c>
      <c r="O19">
        <f>(I19*21)/100</f>
        <v>0</v>
      </c>
      <c r="P19" t="s">
        <v>23</v>
      </c>
    </row>
    <row r="20" spans="1:18" ht="25.5" x14ac:dyDescent="0.2">
      <c r="A20" s="27" t="s">
        <v>50</v>
      </c>
      <c r="E20" s="28" t="s">
        <v>407</v>
      </c>
    </row>
    <row r="21" spans="1:18" ht="63.75" x14ac:dyDescent="0.2">
      <c r="A21" s="29" t="s">
        <v>52</v>
      </c>
      <c r="E21" s="30" t="s">
        <v>408</v>
      </c>
    </row>
    <row r="22" spans="1:18" x14ac:dyDescent="0.2">
      <c r="A22" t="s">
        <v>54</v>
      </c>
      <c r="E22" s="28" t="s">
        <v>47</v>
      </c>
    </row>
    <row r="23" spans="1:18" x14ac:dyDescent="0.2">
      <c r="A23" s="18" t="s">
        <v>45</v>
      </c>
      <c r="B23" s="22" t="s">
        <v>33</v>
      </c>
      <c r="C23" s="22" t="s">
        <v>409</v>
      </c>
      <c r="D23" s="18" t="s">
        <v>47</v>
      </c>
      <c r="E23" s="23" t="s">
        <v>410</v>
      </c>
      <c r="F23" s="24" t="s">
        <v>49</v>
      </c>
      <c r="G23" s="25">
        <v>155</v>
      </c>
      <c r="H23" s="26">
        <v>0</v>
      </c>
      <c r="I23" s="26">
        <f>ROUND(ROUND(H23,2)*ROUND(G23,3),2)</f>
        <v>0</v>
      </c>
      <c r="O23">
        <f>(I23*21)/100</f>
        <v>0</v>
      </c>
      <c r="P23" t="s">
        <v>23</v>
      </c>
    </row>
    <row r="24" spans="1:18" ht="25.5" x14ac:dyDescent="0.2">
      <c r="A24" s="27" t="s">
        <v>50</v>
      </c>
      <c r="E24" s="28" t="s">
        <v>411</v>
      </c>
    </row>
    <row r="25" spans="1:18" ht="38.25" x14ac:dyDescent="0.2">
      <c r="A25" s="29" t="s">
        <v>52</v>
      </c>
      <c r="E25" s="30" t="s">
        <v>412</v>
      </c>
    </row>
    <row r="26" spans="1:18" x14ac:dyDescent="0.2">
      <c r="A26" t="s">
        <v>54</v>
      </c>
      <c r="E26" s="28" t="s">
        <v>47</v>
      </c>
    </row>
    <row r="27" spans="1:18" ht="12.75" customHeight="1" x14ac:dyDescent="0.2">
      <c r="A27" s="5" t="s">
        <v>43</v>
      </c>
      <c r="B27" s="5"/>
      <c r="C27" s="31" t="s">
        <v>23</v>
      </c>
      <c r="D27" s="5"/>
      <c r="E27" s="20" t="s">
        <v>62</v>
      </c>
      <c r="F27" s="5"/>
      <c r="G27" s="5"/>
      <c r="H27" s="5"/>
      <c r="I27" s="32">
        <f>0+Q27</f>
        <v>0</v>
      </c>
      <c r="O27">
        <f>0+R27</f>
        <v>0</v>
      </c>
      <c r="Q27">
        <f>0+I28+I32+I36+I40+I44+I48+I52+I56+I60+I64+I68+I72+I76+I80+I84+I88+I92+I96+I100+I104+I108+I112+I116</f>
        <v>0</v>
      </c>
      <c r="R27">
        <f>0+O28+O32+O36+O40+O44+O48+O52+O56+O60+O64+O68+O72+O76+O80+O84+O88+O92+O96+O100+O104+O108+O112+O116</f>
        <v>0</v>
      </c>
    </row>
    <row r="28" spans="1:18" ht="25.5" x14ac:dyDescent="0.2">
      <c r="A28" s="18" t="s">
        <v>45</v>
      </c>
      <c r="B28" s="22" t="s">
        <v>35</v>
      </c>
      <c r="C28" s="22" t="s">
        <v>413</v>
      </c>
      <c r="D28" s="18" t="s">
        <v>47</v>
      </c>
      <c r="E28" s="23" t="s">
        <v>414</v>
      </c>
      <c r="F28" s="24" t="s">
        <v>95</v>
      </c>
      <c r="G28" s="25">
        <v>126</v>
      </c>
      <c r="H28" s="26">
        <v>0</v>
      </c>
      <c r="I28" s="26">
        <f>ROUND(ROUND(H28,2)*ROUND(G28,3),2)</f>
        <v>0</v>
      </c>
      <c r="O28">
        <f>(I28*21)/100</f>
        <v>0</v>
      </c>
      <c r="P28" t="s">
        <v>23</v>
      </c>
    </row>
    <row r="29" spans="1:18" ht="25.5" x14ac:dyDescent="0.2">
      <c r="A29" s="27" t="s">
        <v>50</v>
      </c>
      <c r="E29" s="28" t="s">
        <v>415</v>
      </c>
    </row>
    <row r="30" spans="1:18" ht="38.25" x14ac:dyDescent="0.2">
      <c r="A30" s="29" t="s">
        <v>52</v>
      </c>
      <c r="E30" s="30" t="s">
        <v>416</v>
      </c>
    </row>
    <row r="31" spans="1:18" x14ac:dyDescent="0.2">
      <c r="A31" t="s">
        <v>54</v>
      </c>
      <c r="E31" s="28" t="s">
        <v>47</v>
      </c>
    </row>
    <row r="32" spans="1:18" ht="25.5" x14ac:dyDescent="0.2">
      <c r="A32" s="18" t="s">
        <v>45</v>
      </c>
      <c r="B32" s="22" t="s">
        <v>37</v>
      </c>
      <c r="C32" s="22" t="s">
        <v>417</v>
      </c>
      <c r="D32" s="18" t="s">
        <v>47</v>
      </c>
      <c r="E32" s="23" t="s">
        <v>418</v>
      </c>
      <c r="F32" s="24" t="s">
        <v>95</v>
      </c>
      <c r="G32" s="25">
        <v>126</v>
      </c>
      <c r="H32" s="26">
        <v>0</v>
      </c>
      <c r="I32" s="26">
        <f>ROUND(ROUND(H32,2)*ROUND(G32,3),2)</f>
        <v>0</v>
      </c>
      <c r="O32">
        <f>(I32*21)/100</f>
        <v>0</v>
      </c>
      <c r="P32" t="s">
        <v>23</v>
      </c>
    </row>
    <row r="33" spans="1:16" ht="25.5" x14ac:dyDescent="0.2">
      <c r="A33" s="27" t="s">
        <v>50</v>
      </c>
      <c r="E33" s="28" t="s">
        <v>419</v>
      </c>
    </row>
    <row r="34" spans="1:16" ht="38.25" x14ac:dyDescent="0.2">
      <c r="A34" s="29" t="s">
        <v>52</v>
      </c>
      <c r="E34" s="30" t="s">
        <v>420</v>
      </c>
    </row>
    <row r="35" spans="1:16" x14ac:dyDescent="0.2">
      <c r="A35" t="s">
        <v>54</v>
      </c>
      <c r="E35" s="28" t="s">
        <v>47</v>
      </c>
    </row>
    <row r="36" spans="1:16" x14ac:dyDescent="0.2">
      <c r="A36" s="18" t="s">
        <v>45</v>
      </c>
      <c r="B36" s="22" t="s">
        <v>77</v>
      </c>
      <c r="C36" s="22" t="s">
        <v>421</v>
      </c>
      <c r="D36" s="18" t="s">
        <v>47</v>
      </c>
      <c r="E36" s="23" t="s">
        <v>422</v>
      </c>
      <c r="F36" s="24" t="s">
        <v>80</v>
      </c>
      <c r="G36" s="25">
        <v>0.39600000000000002</v>
      </c>
      <c r="H36" s="26">
        <v>0</v>
      </c>
      <c r="I36" s="26">
        <f>ROUND(ROUND(H36,2)*ROUND(G36,3),2)</f>
        <v>0</v>
      </c>
      <c r="O36">
        <f>(I36*21)/100</f>
        <v>0</v>
      </c>
      <c r="P36" t="s">
        <v>23</v>
      </c>
    </row>
    <row r="37" spans="1:16" x14ac:dyDescent="0.2">
      <c r="A37" s="27" t="s">
        <v>50</v>
      </c>
      <c r="E37" s="28" t="s">
        <v>423</v>
      </c>
    </row>
    <row r="38" spans="1:16" ht="38.25" x14ac:dyDescent="0.2">
      <c r="A38" s="29" t="s">
        <v>52</v>
      </c>
      <c r="E38" s="30" t="s">
        <v>424</v>
      </c>
    </row>
    <row r="39" spans="1:16" x14ac:dyDescent="0.2">
      <c r="A39" t="s">
        <v>54</v>
      </c>
      <c r="E39" s="28" t="s">
        <v>47</v>
      </c>
    </row>
    <row r="40" spans="1:16" x14ac:dyDescent="0.2">
      <c r="A40" s="18" t="s">
        <v>45</v>
      </c>
      <c r="B40" s="22" t="s">
        <v>82</v>
      </c>
      <c r="C40" s="22" t="s">
        <v>425</v>
      </c>
      <c r="D40" s="18" t="s">
        <v>47</v>
      </c>
      <c r="E40" s="23" t="s">
        <v>426</v>
      </c>
      <c r="F40" s="24" t="s">
        <v>95</v>
      </c>
      <c r="G40" s="25">
        <v>4.2</v>
      </c>
      <c r="H40" s="26">
        <v>0</v>
      </c>
      <c r="I40" s="26">
        <f>ROUND(ROUND(H40,2)*ROUND(G40,3),2)</f>
        <v>0</v>
      </c>
      <c r="O40">
        <f>(I40*21)/100</f>
        <v>0</v>
      </c>
      <c r="P40" t="s">
        <v>23</v>
      </c>
    </row>
    <row r="41" spans="1:16" ht="25.5" x14ac:dyDescent="0.2">
      <c r="A41" s="27" t="s">
        <v>50</v>
      </c>
      <c r="E41" s="28" t="s">
        <v>427</v>
      </c>
    </row>
    <row r="42" spans="1:16" ht="38.25" x14ac:dyDescent="0.2">
      <c r="A42" s="29" t="s">
        <v>52</v>
      </c>
      <c r="E42" s="30" t="s">
        <v>428</v>
      </c>
    </row>
    <row r="43" spans="1:16" x14ac:dyDescent="0.2">
      <c r="A43" t="s">
        <v>54</v>
      </c>
      <c r="E43" s="28" t="s">
        <v>47</v>
      </c>
    </row>
    <row r="44" spans="1:16" x14ac:dyDescent="0.2">
      <c r="A44" s="18" t="s">
        <v>45</v>
      </c>
      <c r="B44" s="22" t="s">
        <v>40</v>
      </c>
      <c r="C44" s="22" t="s">
        <v>429</v>
      </c>
      <c r="D44" s="18" t="s">
        <v>47</v>
      </c>
      <c r="E44" s="23" t="s">
        <v>430</v>
      </c>
      <c r="F44" s="24" t="s">
        <v>100</v>
      </c>
      <c r="G44" s="25">
        <v>270</v>
      </c>
      <c r="H44" s="26">
        <v>0</v>
      </c>
      <c r="I44" s="26">
        <f>ROUND(ROUND(H44,2)*ROUND(G44,3),2)</f>
        <v>0</v>
      </c>
      <c r="O44">
        <f>(I44*21)/100</f>
        <v>0</v>
      </c>
      <c r="P44" t="s">
        <v>23</v>
      </c>
    </row>
    <row r="45" spans="1:16" ht="25.5" x14ac:dyDescent="0.2">
      <c r="A45" s="27" t="s">
        <v>50</v>
      </c>
      <c r="E45" s="28" t="s">
        <v>431</v>
      </c>
    </row>
    <row r="46" spans="1:16" ht="51" x14ac:dyDescent="0.2">
      <c r="A46" s="29" t="s">
        <v>52</v>
      </c>
      <c r="E46" s="30" t="s">
        <v>432</v>
      </c>
    </row>
    <row r="47" spans="1:16" x14ac:dyDescent="0.2">
      <c r="A47" t="s">
        <v>54</v>
      </c>
      <c r="E47" s="28" t="s">
        <v>47</v>
      </c>
    </row>
    <row r="48" spans="1:16" x14ac:dyDescent="0.2">
      <c r="A48" s="18" t="s">
        <v>45</v>
      </c>
      <c r="B48" s="22" t="s">
        <v>42</v>
      </c>
      <c r="C48" s="22" t="s">
        <v>433</v>
      </c>
      <c r="D48" s="18" t="s">
        <v>47</v>
      </c>
      <c r="E48" s="23" t="s">
        <v>434</v>
      </c>
      <c r="F48" s="24" t="s">
        <v>100</v>
      </c>
      <c r="G48" s="25">
        <v>17</v>
      </c>
      <c r="H48" s="26">
        <v>0</v>
      </c>
      <c r="I48" s="26">
        <f>ROUND(ROUND(H48,2)*ROUND(G48,3),2)</f>
        <v>0</v>
      </c>
      <c r="O48">
        <f>(I48*21)/100</f>
        <v>0</v>
      </c>
      <c r="P48" t="s">
        <v>23</v>
      </c>
    </row>
    <row r="49" spans="1:16" x14ac:dyDescent="0.2">
      <c r="A49" s="27" t="s">
        <v>50</v>
      </c>
      <c r="E49" s="28" t="s">
        <v>435</v>
      </c>
    </row>
    <row r="50" spans="1:16" ht="38.25" x14ac:dyDescent="0.2">
      <c r="A50" s="29" t="s">
        <v>52</v>
      </c>
      <c r="E50" s="30" t="s">
        <v>436</v>
      </c>
    </row>
    <row r="51" spans="1:16" x14ac:dyDescent="0.2">
      <c r="A51" t="s">
        <v>54</v>
      </c>
      <c r="E51" s="28" t="s">
        <v>47</v>
      </c>
    </row>
    <row r="52" spans="1:16" x14ac:dyDescent="0.2">
      <c r="A52" s="18" t="s">
        <v>45</v>
      </c>
      <c r="B52" s="22" t="s">
        <v>92</v>
      </c>
      <c r="C52" s="22" t="s">
        <v>437</v>
      </c>
      <c r="D52" s="18" t="s">
        <v>47</v>
      </c>
      <c r="E52" s="23" t="s">
        <v>438</v>
      </c>
      <c r="F52" s="24" t="s">
        <v>100</v>
      </c>
      <c r="G52" s="25">
        <v>39.521000000000001</v>
      </c>
      <c r="H52" s="26">
        <v>0</v>
      </c>
      <c r="I52" s="26">
        <f>ROUND(ROUND(H52,2)*ROUND(G52,3),2)</f>
        <v>0</v>
      </c>
      <c r="O52">
        <f>(I52*21)/100</f>
        <v>0</v>
      </c>
      <c r="P52" t="s">
        <v>23</v>
      </c>
    </row>
    <row r="53" spans="1:16" ht="25.5" x14ac:dyDescent="0.2">
      <c r="A53" s="27" t="s">
        <v>50</v>
      </c>
      <c r="E53" s="28" t="s">
        <v>439</v>
      </c>
    </row>
    <row r="54" spans="1:16" ht="178.5" x14ac:dyDescent="0.2">
      <c r="A54" s="29" t="s">
        <v>52</v>
      </c>
      <c r="E54" s="30" t="s">
        <v>440</v>
      </c>
    </row>
    <row r="55" spans="1:16" x14ac:dyDescent="0.2">
      <c r="A55" t="s">
        <v>54</v>
      </c>
      <c r="E55" s="28" t="s">
        <v>47</v>
      </c>
    </row>
    <row r="56" spans="1:16" x14ac:dyDescent="0.2">
      <c r="A56" s="18" t="s">
        <v>45</v>
      </c>
      <c r="B56" s="22" t="s">
        <v>97</v>
      </c>
      <c r="C56" s="22" t="s">
        <v>441</v>
      </c>
      <c r="D56" s="18" t="s">
        <v>47</v>
      </c>
      <c r="E56" s="23" t="s">
        <v>442</v>
      </c>
      <c r="F56" s="24" t="s">
        <v>49</v>
      </c>
      <c r="G56" s="25">
        <v>21</v>
      </c>
      <c r="H56" s="26">
        <v>0</v>
      </c>
      <c r="I56" s="26">
        <f>ROUND(ROUND(H56,2)*ROUND(G56,3),2)</f>
        <v>0</v>
      </c>
      <c r="O56">
        <f>(I56*21)/100</f>
        <v>0</v>
      </c>
      <c r="P56" t="s">
        <v>23</v>
      </c>
    </row>
    <row r="57" spans="1:16" x14ac:dyDescent="0.2">
      <c r="A57" s="27" t="s">
        <v>50</v>
      </c>
      <c r="E57" s="28" t="s">
        <v>443</v>
      </c>
    </row>
    <row r="58" spans="1:16" ht="114.75" x14ac:dyDescent="0.2">
      <c r="A58" s="29" t="s">
        <v>52</v>
      </c>
      <c r="E58" s="30" t="s">
        <v>444</v>
      </c>
    </row>
    <row r="59" spans="1:16" x14ac:dyDescent="0.2">
      <c r="A59" t="s">
        <v>54</v>
      </c>
      <c r="E59" s="28" t="s">
        <v>47</v>
      </c>
    </row>
    <row r="60" spans="1:16" x14ac:dyDescent="0.2">
      <c r="A60" s="18" t="s">
        <v>45</v>
      </c>
      <c r="B60" s="22" t="s">
        <v>102</v>
      </c>
      <c r="C60" s="22" t="s">
        <v>445</v>
      </c>
      <c r="D60" s="18" t="s">
        <v>47</v>
      </c>
      <c r="E60" s="23" t="s">
        <v>446</v>
      </c>
      <c r="F60" s="24" t="s">
        <v>49</v>
      </c>
      <c r="G60" s="25">
        <v>21</v>
      </c>
      <c r="H60" s="26">
        <v>0</v>
      </c>
      <c r="I60" s="26">
        <f>ROUND(ROUND(H60,2)*ROUND(G60,3),2)</f>
        <v>0</v>
      </c>
      <c r="O60">
        <f>(I60*21)/100</f>
        <v>0</v>
      </c>
      <c r="P60" t="s">
        <v>23</v>
      </c>
    </row>
    <row r="61" spans="1:16" x14ac:dyDescent="0.2">
      <c r="A61" s="27" t="s">
        <v>50</v>
      </c>
      <c r="E61" s="28" t="s">
        <v>447</v>
      </c>
    </row>
    <row r="62" spans="1:16" x14ac:dyDescent="0.2">
      <c r="A62" s="29" t="s">
        <v>52</v>
      </c>
      <c r="E62" s="30" t="s">
        <v>47</v>
      </c>
    </row>
    <row r="63" spans="1:16" x14ac:dyDescent="0.2">
      <c r="A63" t="s">
        <v>54</v>
      </c>
      <c r="E63" s="28" t="s">
        <v>47</v>
      </c>
    </row>
    <row r="64" spans="1:16" x14ac:dyDescent="0.2">
      <c r="A64" s="18" t="s">
        <v>45</v>
      </c>
      <c r="B64" s="22" t="s">
        <v>107</v>
      </c>
      <c r="C64" s="22" t="s">
        <v>448</v>
      </c>
      <c r="D64" s="18" t="s">
        <v>47</v>
      </c>
      <c r="E64" s="23" t="s">
        <v>449</v>
      </c>
      <c r="F64" s="24" t="s">
        <v>80</v>
      </c>
      <c r="G64" s="25">
        <v>1.44</v>
      </c>
      <c r="H64" s="26">
        <v>0</v>
      </c>
      <c r="I64" s="26">
        <f>ROUND(ROUND(H64,2)*ROUND(G64,3),2)</f>
        <v>0</v>
      </c>
      <c r="O64">
        <f>(I64*21)/100</f>
        <v>0</v>
      </c>
      <c r="P64" t="s">
        <v>23</v>
      </c>
    </row>
    <row r="65" spans="1:16" x14ac:dyDescent="0.2">
      <c r="A65" s="27" t="s">
        <v>50</v>
      </c>
      <c r="E65" s="28" t="s">
        <v>450</v>
      </c>
    </row>
    <row r="66" spans="1:16" ht="63.75" x14ac:dyDescent="0.2">
      <c r="A66" s="29" t="s">
        <v>52</v>
      </c>
      <c r="E66" s="30" t="s">
        <v>451</v>
      </c>
    </row>
    <row r="67" spans="1:16" x14ac:dyDescent="0.2">
      <c r="A67" t="s">
        <v>54</v>
      </c>
      <c r="E67" s="28" t="s">
        <v>47</v>
      </c>
    </row>
    <row r="68" spans="1:16" ht="25.5" x14ac:dyDescent="0.2">
      <c r="A68" s="18" t="s">
        <v>45</v>
      </c>
      <c r="B68" s="22" t="s">
        <v>111</v>
      </c>
      <c r="C68" s="22" t="s">
        <v>452</v>
      </c>
      <c r="D68" s="18" t="s">
        <v>47</v>
      </c>
      <c r="E68" s="23" t="s">
        <v>453</v>
      </c>
      <c r="F68" s="24" t="s">
        <v>49</v>
      </c>
      <c r="G68" s="25">
        <v>175</v>
      </c>
      <c r="H68" s="26">
        <v>0</v>
      </c>
      <c r="I68" s="26">
        <f>ROUND(ROUND(H68,2)*ROUND(G68,3),2)</f>
        <v>0</v>
      </c>
      <c r="O68">
        <f>(I68*21)/100</f>
        <v>0</v>
      </c>
      <c r="P68" t="s">
        <v>23</v>
      </c>
    </row>
    <row r="69" spans="1:16" ht="25.5" x14ac:dyDescent="0.2">
      <c r="A69" s="27" t="s">
        <v>50</v>
      </c>
      <c r="E69" s="28" t="s">
        <v>454</v>
      </c>
    </row>
    <row r="70" spans="1:16" ht="38.25" x14ac:dyDescent="0.2">
      <c r="A70" s="29" t="s">
        <v>52</v>
      </c>
      <c r="E70" s="30" t="s">
        <v>455</v>
      </c>
    </row>
    <row r="71" spans="1:16" x14ac:dyDescent="0.2">
      <c r="A71" t="s">
        <v>54</v>
      </c>
      <c r="E71" s="28" t="s">
        <v>47</v>
      </c>
    </row>
    <row r="72" spans="1:16" x14ac:dyDescent="0.2">
      <c r="A72" s="18" t="s">
        <v>45</v>
      </c>
      <c r="B72" s="22" t="s">
        <v>115</v>
      </c>
      <c r="C72" s="22" t="s">
        <v>456</v>
      </c>
      <c r="D72" s="18" t="s">
        <v>47</v>
      </c>
      <c r="E72" s="23" t="s">
        <v>457</v>
      </c>
      <c r="F72" s="24" t="s">
        <v>100</v>
      </c>
      <c r="G72" s="25">
        <v>3.39</v>
      </c>
      <c r="H72" s="26">
        <v>0</v>
      </c>
      <c r="I72" s="26">
        <f>ROUND(ROUND(H72,2)*ROUND(G72,3),2)</f>
        <v>0</v>
      </c>
      <c r="O72">
        <f>(I72*21)/100</f>
        <v>0</v>
      </c>
      <c r="P72" t="s">
        <v>23</v>
      </c>
    </row>
    <row r="73" spans="1:16" ht="25.5" x14ac:dyDescent="0.2">
      <c r="A73" s="27" t="s">
        <v>50</v>
      </c>
      <c r="E73" s="28" t="s">
        <v>458</v>
      </c>
    </row>
    <row r="74" spans="1:16" ht="178.5" x14ac:dyDescent="0.2">
      <c r="A74" s="29" t="s">
        <v>52</v>
      </c>
      <c r="E74" s="30" t="s">
        <v>459</v>
      </c>
    </row>
    <row r="75" spans="1:16" x14ac:dyDescent="0.2">
      <c r="A75" t="s">
        <v>54</v>
      </c>
      <c r="E75" s="28" t="s">
        <v>47</v>
      </c>
    </row>
    <row r="76" spans="1:16" x14ac:dyDescent="0.2">
      <c r="A76" s="18" t="s">
        <v>45</v>
      </c>
      <c r="B76" s="22" t="s">
        <v>119</v>
      </c>
      <c r="C76" s="22" t="s">
        <v>460</v>
      </c>
      <c r="D76" s="18" t="s">
        <v>47</v>
      </c>
      <c r="E76" s="23" t="s">
        <v>461</v>
      </c>
      <c r="F76" s="24" t="s">
        <v>100</v>
      </c>
      <c r="G76" s="25">
        <v>20.337</v>
      </c>
      <c r="H76" s="26">
        <v>0</v>
      </c>
      <c r="I76" s="26">
        <f>ROUND(ROUND(H76,2)*ROUND(G76,3),2)</f>
        <v>0</v>
      </c>
      <c r="O76">
        <f>(I76*21)/100</f>
        <v>0</v>
      </c>
      <c r="P76" t="s">
        <v>23</v>
      </c>
    </row>
    <row r="77" spans="1:16" ht="25.5" x14ac:dyDescent="0.2">
      <c r="A77" s="27" t="s">
        <v>50</v>
      </c>
      <c r="E77" s="28" t="s">
        <v>462</v>
      </c>
    </row>
    <row r="78" spans="1:16" ht="165.75" x14ac:dyDescent="0.2">
      <c r="A78" s="29" t="s">
        <v>52</v>
      </c>
      <c r="E78" s="30" t="s">
        <v>463</v>
      </c>
    </row>
    <row r="79" spans="1:16" x14ac:dyDescent="0.2">
      <c r="A79" t="s">
        <v>54</v>
      </c>
      <c r="E79" s="28" t="s">
        <v>47</v>
      </c>
    </row>
    <row r="80" spans="1:16" x14ac:dyDescent="0.2">
      <c r="A80" s="18" t="s">
        <v>45</v>
      </c>
      <c r="B80" s="22" t="s">
        <v>123</v>
      </c>
      <c r="C80" s="22" t="s">
        <v>464</v>
      </c>
      <c r="D80" s="18" t="s">
        <v>47</v>
      </c>
      <c r="E80" s="23" t="s">
        <v>465</v>
      </c>
      <c r="F80" s="24" t="s">
        <v>49</v>
      </c>
      <c r="G80" s="25">
        <v>62.573</v>
      </c>
      <c r="H80" s="26">
        <v>0</v>
      </c>
      <c r="I80" s="26">
        <f>ROUND(ROUND(H80,2)*ROUND(G80,3),2)</f>
        <v>0</v>
      </c>
      <c r="O80">
        <f>(I80*21)/100</f>
        <v>0</v>
      </c>
      <c r="P80" t="s">
        <v>23</v>
      </c>
    </row>
    <row r="81" spans="1:16" x14ac:dyDescent="0.2">
      <c r="A81" s="27" t="s">
        <v>50</v>
      </c>
      <c r="E81" s="28" t="s">
        <v>466</v>
      </c>
    </row>
    <row r="82" spans="1:16" ht="153" x14ac:dyDescent="0.2">
      <c r="A82" s="29" t="s">
        <v>52</v>
      </c>
      <c r="E82" s="30" t="s">
        <v>467</v>
      </c>
    </row>
    <row r="83" spans="1:16" x14ac:dyDescent="0.2">
      <c r="A83" t="s">
        <v>54</v>
      </c>
      <c r="E83" s="28" t="s">
        <v>47</v>
      </c>
    </row>
    <row r="84" spans="1:16" x14ac:dyDescent="0.2">
      <c r="A84" s="18" t="s">
        <v>45</v>
      </c>
      <c r="B84" s="22" t="s">
        <v>127</v>
      </c>
      <c r="C84" s="22" t="s">
        <v>468</v>
      </c>
      <c r="D84" s="18" t="s">
        <v>47</v>
      </c>
      <c r="E84" s="23" t="s">
        <v>469</v>
      </c>
      <c r="F84" s="24" t="s">
        <v>49</v>
      </c>
      <c r="G84" s="25">
        <v>62.573</v>
      </c>
      <c r="H84" s="26">
        <v>0</v>
      </c>
      <c r="I84" s="26">
        <f>ROUND(ROUND(H84,2)*ROUND(G84,3),2)</f>
        <v>0</v>
      </c>
      <c r="O84">
        <f>(I84*21)/100</f>
        <v>0</v>
      </c>
      <c r="P84" t="s">
        <v>23</v>
      </c>
    </row>
    <row r="85" spans="1:16" x14ac:dyDescent="0.2">
      <c r="A85" s="27" t="s">
        <v>50</v>
      </c>
      <c r="E85" s="28" t="s">
        <v>470</v>
      </c>
    </row>
    <row r="86" spans="1:16" x14ac:dyDescent="0.2">
      <c r="A86" s="29" t="s">
        <v>52</v>
      </c>
      <c r="E86" s="30" t="s">
        <v>47</v>
      </c>
    </row>
    <row r="87" spans="1:16" x14ac:dyDescent="0.2">
      <c r="A87" t="s">
        <v>54</v>
      </c>
      <c r="E87" s="28" t="s">
        <v>47</v>
      </c>
    </row>
    <row r="88" spans="1:16" x14ac:dyDescent="0.2">
      <c r="A88" s="18" t="s">
        <v>45</v>
      </c>
      <c r="B88" s="22" t="s">
        <v>131</v>
      </c>
      <c r="C88" s="22" t="s">
        <v>471</v>
      </c>
      <c r="D88" s="18" t="s">
        <v>47</v>
      </c>
      <c r="E88" s="23" t="s">
        <v>472</v>
      </c>
      <c r="F88" s="24" t="s">
        <v>80</v>
      </c>
      <c r="G88" s="25">
        <v>1.4239999999999999</v>
      </c>
      <c r="H88" s="26">
        <v>0</v>
      </c>
      <c r="I88" s="26">
        <f>ROUND(ROUND(H88,2)*ROUND(G88,3),2)</f>
        <v>0</v>
      </c>
      <c r="O88">
        <f>(I88*21)/100</f>
        <v>0</v>
      </c>
      <c r="P88" t="s">
        <v>23</v>
      </c>
    </row>
    <row r="89" spans="1:16" x14ac:dyDescent="0.2">
      <c r="A89" s="27" t="s">
        <v>50</v>
      </c>
      <c r="E89" s="28" t="s">
        <v>473</v>
      </c>
    </row>
    <row r="90" spans="1:16" ht="38.25" x14ac:dyDescent="0.2">
      <c r="A90" s="29" t="s">
        <v>52</v>
      </c>
      <c r="E90" s="30" t="s">
        <v>474</v>
      </c>
    </row>
    <row r="91" spans="1:16" x14ac:dyDescent="0.2">
      <c r="A91" t="s">
        <v>54</v>
      </c>
      <c r="E91" s="28" t="s">
        <v>47</v>
      </c>
    </row>
    <row r="92" spans="1:16" x14ac:dyDescent="0.2">
      <c r="A92" s="18" t="s">
        <v>45</v>
      </c>
      <c r="B92" s="22" t="s">
        <v>134</v>
      </c>
      <c r="C92" s="22" t="s">
        <v>475</v>
      </c>
      <c r="D92" s="18" t="s">
        <v>47</v>
      </c>
      <c r="E92" s="23" t="s">
        <v>476</v>
      </c>
      <c r="F92" s="24" t="s">
        <v>100</v>
      </c>
      <c r="G92" s="25">
        <v>3.468</v>
      </c>
      <c r="H92" s="26">
        <v>0</v>
      </c>
      <c r="I92" s="26">
        <f>ROUND(ROUND(H92,2)*ROUND(G92,3),2)</f>
        <v>0</v>
      </c>
      <c r="O92">
        <f>(I92*21)/100</f>
        <v>0</v>
      </c>
      <c r="P92" t="s">
        <v>23</v>
      </c>
    </row>
    <row r="93" spans="1:16" ht="25.5" x14ac:dyDescent="0.2">
      <c r="A93" s="27" t="s">
        <v>50</v>
      </c>
      <c r="E93" s="28" t="s">
        <v>477</v>
      </c>
    </row>
    <row r="94" spans="1:16" ht="38.25" x14ac:dyDescent="0.2">
      <c r="A94" s="29" t="s">
        <v>52</v>
      </c>
      <c r="E94" s="30" t="s">
        <v>478</v>
      </c>
    </row>
    <row r="95" spans="1:16" x14ac:dyDescent="0.2">
      <c r="A95" t="s">
        <v>54</v>
      </c>
      <c r="E95" s="28" t="s">
        <v>47</v>
      </c>
    </row>
    <row r="96" spans="1:16" x14ac:dyDescent="0.2">
      <c r="A96" s="18" t="s">
        <v>45</v>
      </c>
      <c r="B96" s="22" t="s">
        <v>137</v>
      </c>
      <c r="C96" s="22" t="s">
        <v>479</v>
      </c>
      <c r="D96" s="18" t="s">
        <v>47</v>
      </c>
      <c r="E96" s="23" t="s">
        <v>480</v>
      </c>
      <c r="F96" s="24" t="s">
        <v>49</v>
      </c>
      <c r="G96" s="25">
        <v>12.92</v>
      </c>
      <c r="H96" s="26">
        <v>0</v>
      </c>
      <c r="I96" s="26">
        <f>ROUND(ROUND(H96,2)*ROUND(G96,3),2)</f>
        <v>0</v>
      </c>
      <c r="O96">
        <f>(I96*21)/100</f>
        <v>0</v>
      </c>
      <c r="P96" t="s">
        <v>23</v>
      </c>
    </row>
    <row r="97" spans="1:16" x14ac:dyDescent="0.2">
      <c r="A97" s="27" t="s">
        <v>50</v>
      </c>
      <c r="E97" s="28" t="s">
        <v>481</v>
      </c>
    </row>
    <row r="98" spans="1:16" ht="38.25" x14ac:dyDescent="0.2">
      <c r="A98" s="29" t="s">
        <v>52</v>
      </c>
      <c r="E98" s="30" t="s">
        <v>482</v>
      </c>
    </row>
    <row r="99" spans="1:16" x14ac:dyDescent="0.2">
      <c r="A99" t="s">
        <v>54</v>
      </c>
      <c r="E99" s="28" t="s">
        <v>47</v>
      </c>
    </row>
    <row r="100" spans="1:16" x14ac:dyDescent="0.2">
      <c r="A100" s="18" t="s">
        <v>45</v>
      </c>
      <c r="B100" s="22" t="s">
        <v>141</v>
      </c>
      <c r="C100" s="22" t="s">
        <v>483</v>
      </c>
      <c r="D100" s="18" t="s">
        <v>47</v>
      </c>
      <c r="E100" s="23" t="s">
        <v>484</v>
      </c>
      <c r="F100" s="24" t="s">
        <v>49</v>
      </c>
      <c r="G100" s="25">
        <v>12.92</v>
      </c>
      <c r="H100" s="26">
        <v>0</v>
      </c>
      <c r="I100" s="26">
        <f>ROUND(ROUND(H100,2)*ROUND(G100,3),2)</f>
        <v>0</v>
      </c>
      <c r="O100">
        <f>(I100*21)/100</f>
        <v>0</v>
      </c>
      <c r="P100" t="s">
        <v>23</v>
      </c>
    </row>
    <row r="101" spans="1:16" x14ac:dyDescent="0.2">
      <c r="A101" s="27" t="s">
        <v>50</v>
      </c>
      <c r="E101" s="28" t="s">
        <v>485</v>
      </c>
    </row>
    <row r="102" spans="1:16" x14ac:dyDescent="0.2">
      <c r="A102" s="29" t="s">
        <v>52</v>
      </c>
      <c r="E102" s="30" t="s">
        <v>47</v>
      </c>
    </row>
    <row r="103" spans="1:16" x14ac:dyDescent="0.2">
      <c r="A103" t="s">
        <v>54</v>
      </c>
      <c r="E103" s="28" t="s">
        <v>47</v>
      </c>
    </row>
    <row r="104" spans="1:16" x14ac:dyDescent="0.2">
      <c r="A104" s="18" t="s">
        <v>45</v>
      </c>
      <c r="B104" s="22" t="s">
        <v>145</v>
      </c>
      <c r="C104" s="22" t="s">
        <v>486</v>
      </c>
      <c r="D104" s="18" t="s">
        <v>47</v>
      </c>
      <c r="E104" s="23" t="s">
        <v>487</v>
      </c>
      <c r="F104" s="24" t="s">
        <v>80</v>
      </c>
      <c r="G104" s="25">
        <v>0.78500000000000003</v>
      </c>
      <c r="H104" s="26">
        <v>0</v>
      </c>
      <c r="I104" s="26">
        <f>ROUND(ROUND(H104,2)*ROUND(G104,3),2)</f>
        <v>0</v>
      </c>
      <c r="O104">
        <f>(I104*21)/100</f>
        <v>0</v>
      </c>
      <c r="P104" t="s">
        <v>23</v>
      </c>
    </row>
    <row r="105" spans="1:16" ht="38.25" x14ac:dyDescent="0.2">
      <c r="A105" s="27" t="s">
        <v>50</v>
      </c>
      <c r="E105" s="28" t="s">
        <v>488</v>
      </c>
    </row>
    <row r="106" spans="1:16" ht="38.25" x14ac:dyDescent="0.2">
      <c r="A106" s="29" t="s">
        <v>52</v>
      </c>
      <c r="E106" s="30" t="s">
        <v>489</v>
      </c>
    </row>
    <row r="107" spans="1:16" x14ac:dyDescent="0.2">
      <c r="A107" t="s">
        <v>54</v>
      </c>
      <c r="E107" s="28" t="s">
        <v>47</v>
      </c>
    </row>
    <row r="108" spans="1:16" x14ac:dyDescent="0.2">
      <c r="A108" s="18" t="s">
        <v>45</v>
      </c>
      <c r="B108" s="22" t="s">
        <v>149</v>
      </c>
      <c r="C108" s="22" t="s">
        <v>63</v>
      </c>
      <c r="D108" s="18" t="s">
        <v>47</v>
      </c>
      <c r="E108" s="23" t="s">
        <v>490</v>
      </c>
      <c r="F108" s="24" t="s">
        <v>49</v>
      </c>
      <c r="G108" s="25">
        <v>12</v>
      </c>
      <c r="H108" s="26">
        <v>0</v>
      </c>
      <c r="I108" s="26">
        <f>ROUND(ROUND(H108,2)*ROUND(G108,3),2)</f>
        <v>0</v>
      </c>
      <c r="O108">
        <f>(I108*21)/100</f>
        <v>0</v>
      </c>
      <c r="P108" t="s">
        <v>23</v>
      </c>
    </row>
    <row r="109" spans="1:16" ht="25.5" x14ac:dyDescent="0.2">
      <c r="A109" s="27" t="s">
        <v>50</v>
      </c>
      <c r="E109" s="28" t="s">
        <v>64</v>
      </c>
    </row>
    <row r="110" spans="1:16" ht="38.25" x14ac:dyDescent="0.2">
      <c r="A110" s="29" t="s">
        <v>52</v>
      </c>
      <c r="E110" s="30" t="s">
        <v>491</v>
      </c>
    </row>
    <row r="111" spans="1:16" x14ac:dyDescent="0.2">
      <c r="A111" t="s">
        <v>54</v>
      </c>
      <c r="E111" s="28" t="s">
        <v>47</v>
      </c>
    </row>
    <row r="112" spans="1:16" x14ac:dyDescent="0.2">
      <c r="A112" s="18" t="s">
        <v>45</v>
      </c>
      <c r="B112" s="22" t="s">
        <v>154</v>
      </c>
      <c r="C112" s="22" t="s">
        <v>492</v>
      </c>
      <c r="D112" s="18" t="s">
        <v>47</v>
      </c>
      <c r="E112" s="23" t="s">
        <v>493</v>
      </c>
      <c r="F112" s="24" t="s">
        <v>100</v>
      </c>
      <c r="G112" s="25">
        <v>17.417000000000002</v>
      </c>
      <c r="H112" s="26">
        <v>0</v>
      </c>
      <c r="I112" s="26">
        <f>ROUND(ROUND(H112,2)*ROUND(G112,3),2)</f>
        <v>0</v>
      </c>
      <c r="O112">
        <f>(I112*21)/100</f>
        <v>0</v>
      </c>
      <c r="P112" t="s">
        <v>23</v>
      </c>
    </row>
    <row r="113" spans="1:18" x14ac:dyDescent="0.2">
      <c r="A113" s="27" t="s">
        <v>50</v>
      </c>
      <c r="E113" s="28" t="s">
        <v>493</v>
      </c>
    </row>
    <row r="114" spans="1:18" ht="51" x14ac:dyDescent="0.2">
      <c r="A114" s="29" t="s">
        <v>52</v>
      </c>
      <c r="E114" s="30" t="s">
        <v>494</v>
      </c>
    </row>
    <row r="115" spans="1:18" x14ac:dyDescent="0.2">
      <c r="A115" t="s">
        <v>54</v>
      </c>
      <c r="E115" s="28" t="s">
        <v>47</v>
      </c>
    </row>
    <row r="116" spans="1:18" x14ac:dyDescent="0.2">
      <c r="A116" s="18" t="s">
        <v>45</v>
      </c>
      <c r="B116" s="22" t="s">
        <v>157</v>
      </c>
      <c r="C116" s="22" t="s">
        <v>495</v>
      </c>
      <c r="D116" s="18" t="s">
        <v>47</v>
      </c>
      <c r="E116" s="23" t="s">
        <v>496</v>
      </c>
      <c r="F116" s="24" t="s">
        <v>69</v>
      </c>
      <c r="G116" s="25">
        <v>2</v>
      </c>
      <c r="H116" s="26">
        <v>0</v>
      </c>
      <c r="I116" s="26">
        <f>ROUND(ROUND(H116,2)*ROUND(G116,3),2)</f>
        <v>0</v>
      </c>
      <c r="O116">
        <f>(I116*21)/100</f>
        <v>0</v>
      </c>
      <c r="P116" t="s">
        <v>23</v>
      </c>
    </row>
    <row r="117" spans="1:18" x14ac:dyDescent="0.2">
      <c r="A117" s="27" t="s">
        <v>50</v>
      </c>
      <c r="E117" s="28" t="s">
        <v>496</v>
      </c>
    </row>
    <row r="118" spans="1:18" x14ac:dyDescent="0.2">
      <c r="A118" s="29" t="s">
        <v>52</v>
      </c>
      <c r="E118" s="30" t="s">
        <v>47</v>
      </c>
    </row>
    <row r="119" spans="1:18" x14ac:dyDescent="0.2">
      <c r="A119" t="s">
        <v>54</v>
      </c>
      <c r="E119" s="28" t="s">
        <v>47</v>
      </c>
    </row>
    <row r="120" spans="1:18" ht="12.75" customHeight="1" x14ac:dyDescent="0.2">
      <c r="A120" s="5" t="s">
        <v>43</v>
      </c>
      <c r="B120" s="5"/>
      <c r="C120" s="31" t="s">
        <v>22</v>
      </c>
      <c r="D120" s="5"/>
      <c r="E120" s="20" t="s">
        <v>497</v>
      </c>
      <c r="F120" s="5"/>
      <c r="G120" s="5"/>
      <c r="H120" s="5"/>
      <c r="I120" s="32">
        <f>0+Q120</f>
        <v>0</v>
      </c>
      <c r="O120">
        <f>0+R120</f>
        <v>0</v>
      </c>
      <c r="Q120">
        <f>0+I121+I125+I129</f>
        <v>0</v>
      </c>
      <c r="R120">
        <f>0+O121+O125+O129</f>
        <v>0</v>
      </c>
    </row>
    <row r="121" spans="1:18" ht="25.5" x14ac:dyDescent="0.2">
      <c r="A121" s="18" t="s">
        <v>45</v>
      </c>
      <c r="B121" s="22" t="s">
        <v>160</v>
      </c>
      <c r="C121" s="22" t="s">
        <v>498</v>
      </c>
      <c r="D121" s="18" t="s">
        <v>47</v>
      </c>
      <c r="E121" s="23" t="s">
        <v>499</v>
      </c>
      <c r="F121" s="24" t="s">
        <v>49</v>
      </c>
      <c r="G121" s="25">
        <v>228.03200000000001</v>
      </c>
      <c r="H121" s="26">
        <v>0</v>
      </c>
      <c r="I121" s="26">
        <f>ROUND(ROUND(H121,2)*ROUND(G121,3),2)</f>
        <v>0</v>
      </c>
      <c r="O121">
        <f>(I121*21)/100</f>
        <v>0</v>
      </c>
      <c r="P121" t="s">
        <v>23</v>
      </c>
    </row>
    <row r="122" spans="1:18" ht="25.5" x14ac:dyDescent="0.2">
      <c r="A122" s="27" t="s">
        <v>50</v>
      </c>
      <c r="E122" s="28" t="s">
        <v>499</v>
      </c>
    </row>
    <row r="123" spans="1:18" ht="165.75" x14ac:dyDescent="0.2">
      <c r="A123" s="29" t="s">
        <v>52</v>
      </c>
      <c r="E123" s="30" t="s">
        <v>500</v>
      </c>
    </row>
    <row r="124" spans="1:18" x14ac:dyDescent="0.2">
      <c r="A124" t="s">
        <v>54</v>
      </c>
      <c r="E124" s="28" t="s">
        <v>47</v>
      </c>
    </row>
    <row r="125" spans="1:18" ht="25.5" x14ac:dyDescent="0.2">
      <c r="A125" s="18" t="s">
        <v>45</v>
      </c>
      <c r="B125" s="22" t="s">
        <v>163</v>
      </c>
      <c r="C125" s="22" t="s">
        <v>501</v>
      </c>
      <c r="D125" s="18" t="s">
        <v>47</v>
      </c>
      <c r="E125" s="23" t="s">
        <v>502</v>
      </c>
      <c r="F125" s="24" t="s">
        <v>49</v>
      </c>
      <c r="G125" s="25">
        <v>107.328</v>
      </c>
      <c r="H125" s="26">
        <v>0</v>
      </c>
      <c r="I125" s="26">
        <f>ROUND(ROUND(H125,2)*ROUND(G125,3),2)</f>
        <v>0</v>
      </c>
      <c r="O125">
        <f>(I125*21)/100</f>
        <v>0</v>
      </c>
      <c r="P125" t="s">
        <v>23</v>
      </c>
    </row>
    <row r="126" spans="1:18" ht="38.25" x14ac:dyDescent="0.2">
      <c r="A126" s="27" t="s">
        <v>50</v>
      </c>
      <c r="E126" s="28" t="s">
        <v>503</v>
      </c>
    </row>
    <row r="127" spans="1:18" ht="165.75" x14ac:dyDescent="0.2">
      <c r="A127" s="29" t="s">
        <v>52</v>
      </c>
      <c r="E127" s="30" t="s">
        <v>504</v>
      </c>
    </row>
    <row r="128" spans="1:18" x14ac:dyDescent="0.2">
      <c r="A128" t="s">
        <v>54</v>
      </c>
      <c r="E128" s="28" t="s">
        <v>47</v>
      </c>
    </row>
    <row r="129" spans="1:18" ht="25.5" x14ac:dyDescent="0.2">
      <c r="A129" s="18" t="s">
        <v>45</v>
      </c>
      <c r="B129" s="22" t="s">
        <v>166</v>
      </c>
      <c r="C129" s="22" t="s">
        <v>505</v>
      </c>
      <c r="D129" s="18" t="s">
        <v>47</v>
      </c>
      <c r="E129" s="23" t="s">
        <v>506</v>
      </c>
      <c r="F129" s="24" t="s">
        <v>49</v>
      </c>
      <c r="G129" s="25">
        <v>239.434</v>
      </c>
      <c r="H129" s="26">
        <v>0</v>
      </c>
      <c r="I129" s="26">
        <f>ROUND(ROUND(H129,2)*ROUND(G129,3),2)</f>
        <v>0</v>
      </c>
      <c r="O129">
        <f>(I129*21)/100</f>
        <v>0</v>
      </c>
      <c r="P129" t="s">
        <v>23</v>
      </c>
    </row>
    <row r="130" spans="1:18" ht="25.5" x14ac:dyDescent="0.2">
      <c r="A130" s="27" t="s">
        <v>50</v>
      </c>
      <c r="E130" s="28" t="s">
        <v>506</v>
      </c>
    </row>
    <row r="131" spans="1:18" x14ac:dyDescent="0.2">
      <c r="A131" s="29" t="s">
        <v>52</v>
      </c>
      <c r="E131" s="30" t="s">
        <v>47</v>
      </c>
    </row>
    <row r="132" spans="1:18" x14ac:dyDescent="0.2">
      <c r="A132" t="s">
        <v>54</v>
      </c>
      <c r="E132" s="28" t="s">
        <v>47</v>
      </c>
    </row>
    <row r="133" spans="1:18" ht="12.75" customHeight="1" x14ac:dyDescent="0.2">
      <c r="A133" s="5" t="s">
        <v>43</v>
      </c>
      <c r="B133" s="5"/>
      <c r="C133" s="31" t="s">
        <v>226</v>
      </c>
      <c r="D133" s="5"/>
      <c r="E133" s="20" t="s">
        <v>507</v>
      </c>
      <c r="F133" s="5"/>
      <c r="G133" s="5"/>
      <c r="H133" s="5"/>
      <c r="I133" s="32">
        <f>0+Q133</f>
        <v>0</v>
      </c>
      <c r="O133">
        <f>0+R133</f>
        <v>0</v>
      </c>
      <c r="Q133">
        <f>0+I134+I138</f>
        <v>0</v>
      </c>
      <c r="R133">
        <f>0+O134+O138</f>
        <v>0</v>
      </c>
    </row>
    <row r="134" spans="1:18" ht="25.5" x14ac:dyDescent="0.2">
      <c r="A134" s="18" t="s">
        <v>45</v>
      </c>
      <c r="B134" s="22" t="s">
        <v>170</v>
      </c>
      <c r="C134" s="22" t="s">
        <v>508</v>
      </c>
      <c r="D134" s="18" t="s">
        <v>47</v>
      </c>
      <c r="E134" s="23" t="s">
        <v>509</v>
      </c>
      <c r="F134" s="24" t="s">
        <v>49</v>
      </c>
      <c r="G134" s="25">
        <v>157.87</v>
      </c>
      <c r="H134" s="26">
        <v>0</v>
      </c>
      <c r="I134" s="26">
        <f>ROUND(ROUND(H134,2)*ROUND(G134,3),2)</f>
        <v>0</v>
      </c>
      <c r="O134">
        <f>(I134*21)/100</f>
        <v>0</v>
      </c>
      <c r="P134" t="s">
        <v>23</v>
      </c>
    </row>
    <row r="135" spans="1:18" ht="25.5" x14ac:dyDescent="0.2">
      <c r="A135" s="27" t="s">
        <v>50</v>
      </c>
      <c r="E135" s="28" t="s">
        <v>510</v>
      </c>
    </row>
    <row r="136" spans="1:18" ht="38.25" x14ac:dyDescent="0.2">
      <c r="A136" s="29" t="s">
        <v>52</v>
      </c>
      <c r="E136" s="30" t="s">
        <v>511</v>
      </c>
    </row>
    <row r="137" spans="1:18" x14ac:dyDescent="0.2">
      <c r="A137" t="s">
        <v>54</v>
      </c>
      <c r="E137" s="28" t="s">
        <v>47</v>
      </c>
    </row>
    <row r="138" spans="1:18" ht="25.5" x14ac:dyDescent="0.2">
      <c r="A138" s="18" t="s">
        <v>45</v>
      </c>
      <c r="B138" s="22" t="s">
        <v>174</v>
      </c>
      <c r="C138" s="22" t="s">
        <v>512</v>
      </c>
      <c r="D138" s="18" t="s">
        <v>47</v>
      </c>
      <c r="E138" s="23" t="s">
        <v>513</v>
      </c>
      <c r="F138" s="24" t="s">
        <v>49</v>
      </c>
      <c r="G138" s="25">
        <v>165.76400000000001</v>
      </c>
      <c r="H138" s="26">
        <v>0</v>
      </c>
      <c r="I138" s="26">
        <f>ROUND(ROUND(H138,2)*ROUND(G138,3),2)</f>
        <v>0</v>
      </c>
      <c r="O138">
        <f>(I138*21)/100</f>
        <v>0</v>
      </c>
      <c r="P138" t="s">
        <v>23</v>
      </c>
    </row>
    <row r="139" spans="1:18" ht="25.5" x14ac:dyDescent="0.2">
      <c r="A139" s="27" t="s">
        <v>50</v>
      </c>
      <c r="E139" s="28" t="s">
        <v>513</v>
      </c>
    </row>
    <row r="140" spans="1:18" x14ac:dyDescent="0.2">
      <c r="A140" s="29" t="s">
        <v>52</v>
      </c>
      <c r="E140" s="30" t="s">
        <v>47</v>
      </c>
    </row>
    <row r="141" spans="1:18" x14ac:dyDescent="0.2">
      <c r="A141" t="s">
        <v>54</v>
      </c>
      <c r="E141" s="28" t="s">
        <v>47</v>
      </c>
    </row>
    <row r="142" spans="1:18" ht="12.75" customHeight="1" x14ac:dyDescent="0.2">
      <c r="A142" s="5" t="s">
        <v>43</v>
      </c>
      <c r="B142" s="5"/>
      <c r="C142" s="31" t="s">
        <v>514</v>
      </c>
      <c r="D142" s="5"/>
      <c r="E142" s="20" t="s">
        <v>515</v>
      </c>
      <c r="F142" s="5"/>
      <c r="G142" s="5"/>
      <c r="H142" s="5"/>
      <c r="I142" s="32">
        <f>0+Q142</f>
        <v>0</v>
      </c>
      <c r="O142">
        <f>0+R142</f>
        <v>0</v>
      </c>
      <c r="Q142">
        <f>0+I143+I147+I151</f>
        <v>0</v>
      </c>
      <c r="R142">
        <f>0+O143+O147+O151</f>
        <v>0</v>
      </c>
    </row>
    <row r="143" spans="1:18" x14ac:dyDescent="0.2">
      <c r="A143" s="18" t="s">
        <v>45</v>
      </c>
      <c r="B143" s="22" t="s">
        <v>177</v>
      </c>
      <c r="C143" s="22" t="s">
        <v>516</v>
      </c>
      <c r="D143" s="18" t="s">
        <v>47</v>
      </c>
      <c r="E143" s="23" t="s">
        <v>517</v>
      </c>
      <c r="F143" s="24" t="s">
        <v>49</v>
      </c>
      <c r="G143" s="25">
        <v>1.25</v>
      </c>
      <c r="H143" s="26">
        <v>0</v>
      </c>
      <c r="I143" s="26">
        <f>ROUND(ROUND(H143,2)*ROUND(G143,3),2)</f>
        <v>0</v>
      </c>
      <c r="O143">
        <f>(I143*21)/100</f>
        <v>0</v>
      </c>
      <c r="P143" t="s">
        <v>23</v>
      </c>
    </row>
    <row r="144" spans="1:18" ht="25.5" x14ac:dyDescent="0.2">
      <c r="A144" s="27" t="s">
        <v>50</v>
      </c>
      <c r="E144" s="28" t="s">
        <v>518</v>
      </c>
    </row>
    <row r="145" spans="1:18" ht="38.25" x14ac:dyDescent="0.2">
      <c r="A145" s="29" t="s">
        <v>52</v>
      </c>
      <c r="E145" s="30" t="s">
        <v>519</v>
      </c>
    </row>
    <row r="146" spans="1:18" x14ac:dyDescent="0.2">
      <c r="A146" t="s">
        <v>54</v>
      </c>
      <c r="E146" s="28" t="s">
        <v>47</v>
      </c>
    </row>
    <row r="147" spans="1:18" x14ac:dyDescent="0.2">
      <c r="A147" s="18" t="s">
        <v>45</v>
      </c>
      <c r="B147" s="22" t="s">
        <v>181</v>
      </c>
      <c r="C147" s="22" t="s">
        <v>520</v>
      </c>
      <c r="D147" s="18" t="s">
        <v>47</v>
      </c>
      <c r="E147" s="23" t="s">
        <v>521</v>
      </c>
      <c r="F147" s="24" t="s">
        <v>49</v>
      </c>
      <c r="G147" s="25">
        <v>0.86699999999999999</v>
      </c>
      <c r="H147" s="26">
        <v>0</v>
      </c>
      <c r="I147" s="26">
        <f>ROUND(ROUND(H147,2)*ROUND(G147,3),2)</f>
        <v>0</v>
      </c>
      <c r="O147">
        <f>(I147*21)/100</f>
        <v>0</v>
      </c>
      <c r="P147" t="s">
        <v>23</v>
      </c>
    </row>
    <row r="148" spans="1:18" ht="25.5" x14ac:dyDescent="0.2">
      <c r="A148" s="27" t="s">
        <v>50</v>
      </c>
      <c r="E148" s="28" t="s">
        <v>522</v>
      </c>
    </row>
    <row r="149" spans="1:18" ht="38.25" x14ac:dyDescent="0.2">
      <c r="A149" s="29" t="s">
        <v>52</v>
      </c>
      <c r="E149" s="30" t="s">
        <v>523</v>
      </c>
    </row>
    <row r="150" spans="1:18" x14ac:dyDescent="0.2">
      <c r="A150" t="s">
        <v>54</v>
      </c>
      <c r="E150" s="28" t="s">
        <v>47</v>
      </c>
    </row>
    <row r="151" spans="1:18" x14ac:dyDescent="0.2">
      <c r="A151" s="18" t="s">
        <v>45</v>
      </c>
      <c r="B151" s="22" t="s">
        <v>187</v>
      </c>
      <c r="C151" s="22" t="s">
        <v>524</v>
      </c>
      <c r="D151" s="18" t="s">
        <v>47</v>
      </c>
      <c r="E151" s="23" t="s">
        <v>525</v>
      </c>
      <c r="F151" s="24" t="s">
        <v>49</v>
      </c>
      <c r="G151" s="25">
        <v>0.86699999999999999</v>
      </c>
      <c r="H151" s="26">
        <v>0</v>
      </c>
      <c r="I151" s="26">
        <f>ROUND(ROUND(H151,2)*ROUND(G151,3),2)</f>
        <v>0</v>
      </c>
      <c r="O151">
        <f>(I151*21)/100</f>
        <v>0</v>
      </c>
      <c r="P151" t="s">
        <v>23</v>
      </c>
    </row>
    <row r="152" spans="1:18" ht="25.5" x14ac:dyDescent="0.2">
      <c r="A152" s="27" t="s">
        <v>50</v>
      </c>
      <c r="E152" s="28" t="s">
        <v>526</v>
      </c>
    </row>
    <row r="153" spans="1:18" ht="51" x14ac:dyDescent="0.2">
      <c r="A153" s="29" t="s">
        <v>52</v>
      </c>
      <c r="E153" s="30" t="s">
        <v>527</v>
      </c>
    </row>
    <row r="154" spans="1:18" x14ac:dyDescent="0.2">
      <c r="A154" t="s">
        <v>54</v>
      </c>
      <c r="E154" s="28" t="s">
        <v>47</v>
      </c>
    </row>
    <row r="155" spans="1:18" ht="12.75" customHeight="1" x14ac:dyDescent="0.2">
      <c r="A155" s="5" t="s">
        <v>43</v>
      </c>
      <c r="B155" s="5"/>
      <c r="C155" s="31" t="s">
        <v>528</v>
      </c>
      <c r="D155" s="5"/>
      <c r="E155" s="20" t="s">
        <v>529</v>
      </c>
      <c r="F155" s="5"/>
      <c r="G155" s="5"/>
      <c r="H155" s="5"/>
      <c r="I155" s="32">
        <f>0+Q155</f>
        <v>0</v>
      </c>
      <c r="O155">
        <f>0+R155</f>
        <v>0</v>
      </c>
      <c r="Q155">
        <f>0+I156+I160+I164</f>
        <v>0</v>
      </c>
      <c r="R155">
        <f>0+O156+O160+O164</f>
        <v>0</v>
      </c>
    </row>
    <row r="156" spans="1:18" ht="25.5" x14ac:dyDescent="0.2">
      <c r="A156" s="18" t="s">
        <v>45</v>
      </c>
      <c r="B156" s="22" t="s">
        <v>193</v>
      </c>
      <c r="C156" s="22" t="s">
        <v>530</v>
      </c>
      <c r="D156" s="18" t="s">
        <v>47</v>
      </c>
      <c r="E156" s="23" t="s">
        <v>531</v>
      </c>
      <c r="F156" s="24" t="s">
        <v>49</v>
      </c>
      <c r="G156" s="25">
        <v>115</v>
      </c>
      <c r="H156" s="26">
        <v>0</v>
      </c>
      <c r="I156" s="26">
        <f>ROUND(ROUND(H156,2)*ROUND(G156,3),2)</f>
        <v>0</v>
      </c>
      <c r="O156">
        <f>(I156*21)/100</f>
        <v>0</v>
      </c>
      <c r="P156" t="s">
        <v>23</v>
      </c>
    </row>
    <row r="157" spans="1:18" ht="25.5" x14ac:dyDescent="0.2">
      <c r="A157" s="27" t="s">
        <v>50</v>
      </c>
      <c r="E157" s="28" t="s">
        <v>532</v>
      </c>
    </row>
    <row r="158" spans="1:18" ht="38.25" x14ac:dyDescent="0.2">
      <c r="A158" s="29" t="s">
        <v>52</v>
      </c>
      <c r="E158" s="30" t="s">
        <v>533</v>
      </c>
    </row>
    <row r="159" spans="1:18" x14ac:dyDescent="0.2">
      <c r="A159" t="s">
        <v>54</v>
      </c>
      <c r="E159" s="28" t="s">
        <v>47</v>
      </c>
    </row>
    <row r="160" spans="1:18" x14ac:dyDescent="0.2">
      <c r="A160" s="18" t="s">
        <v>45</v>
      </c>
      <c r="B160" s="22" t="s">
        <v>196</v>
      </c>
      <c r="C160" s="22" t="s">
        <v>534</v>
      </c>
      <c r="D160" s="18" t="s">
        <v>47</v>
      </c>
      <c r="E160" s="23" t="s">
        <v>535</v>
      </c>
      <c r="F160" s="24" t="s">
        <v>49</v>
      </c>
      <c r="G160" s="25">
        <v>20.744</v>
      </c>
      <c r="H160" s="26">
        <v>0</v>
      </c>
      <c r="I160" s="26">
        <f>ROUND(ROUND(H160,2)*ROUND(G160,3),2)</f>
        <v>0</v>
      </c>
      <c r="O160">
        <f>(I160*21)/100</f>
        <v>0</v>
      </c>
      <c r="P160" t="s">
        <v>23</v>
      </c>
    </row>
    <row r="161" spans="1:18" ht="25.5" x14ac:dyDescent="0.2">
      <c r="A161" s="27" t="s">
        <v>50</v>
      </c>
      <c r="E161" s="28" t="s">
        <v>536</v>
      </c>
    </row>
    <row r="162" spans="1:18" ht="38.25" x14ac:dyDescent="0.2">
      <c r="A162" s="29" t="s">
        <v>52</v>
      </c>
      <c r="E162" s="30" t="s">
        <v>537</v>
      </c>
    </row>
    <row r="163" spans="1:18" x14ac:dyDescent="0.2">
      <c r="A163" t="s">
        <v>54</v>
      </c>
      <c r="E163" s="28" t="s">
        <v>47</v>
      </c>
    </row>
    <row r="164" spans="1:18" x14ac:dyDescent="0.2">
      <c r="A164" s="18" t="s">
        <v>45</v>
      </c>
      <c r="B164" s="22" t="s">
        <v>199</v>
      </c>
      <c r="C164" s="22" t="s">
        <v>538</v>
      </c>
      <c r="D164" s="18" t="s">
        <v>47</v>
      </c>
      <c r="E164" s="23" t="s">
        <v>539</v>
      </c>
      <c r="F164" s="24" t="s">
        <v>95</v>
      </c>
      <c r="G164" s="25">
        <v>51.86</v>
      </c>
      <c r="H164" s="26">
        <v>0</v>
      </c>
      <c r="I164" s="26">
        <f>ROUND(ROUND(H164,2)*ROUND(G164,3),2)</f>
        <v>0</v>
      </c>
      <c r="O164">
        <f>(I164*21)/100</f>
        <v>0</v>
      </c>
      <c r="P164" t="s">
        <v>23</v>
      </c>
    </row>
    <row r="165" spans="1:18" ht="25.5" x14ac:dyDescent="0.2">
      <c r="A165" s="27" t="s">
        <v>50</v>
      </c>
      <c r="E165" s="28" t="s">
        <v>540</v>
      </c>
    </row>
    <row r="166" spans="1:18" ht="38.25" x14ac:dyDescent="0.2">
      <c r="A166" s="29" t="s">
        <v>52</v>
      </c>
      <c r="E166" s="30" t="s">
        <v>541</v>
      </c>
    </row>
    <row r="167" spans="1:18" x14ac:dyDescent="0.2">
      <c r="A167" t="s">
        <v>54</v>
      </c>
      <c r="E167" s="28" t="s">
        <v>47</v>
      </c>
    </row>
    <row r="168" spans="1:18" ht="12.75" customHeight="1" x14ac:dyDescent="0.2">
      <c r="A168" s="5" t="s">
        <v>43</v>
      </c>
      <c r="B168" s="5"/>
      <c r="C168" s="31" t="s">
        <v>542</v>
      </c>
      <c r="D168" s="5"/>
      <c r="E168" s="20" t="s">
        <v>543</v>
      </c>
      <c r="F168" s="5"/>
      <c r="G168" s="5"/>
      <c r="H168" s="5"/>
      <c r="I168" s="32">
        <f>0+Q168</f>
        <v>0</v>
      </c>
      <c r="O168">
        <f>0+R168</f>
        <v>0</v>
      </c>
      <c r="Q168">
        <f>0+I169+I173+I177</f>
        <v>0</v>
      </c>
      <c r="R168">
        <f>0+O169+O173+O177</f>
        <v>0</v>
      </c>
    </row>
    <row r="169" spans="1:18" ht="38.25" x14ac:dyDescent="0.2">
      <c r="A169" s="18" t="s">
        <v>45</v>
      </c>
      <c r="B169" s="22" t="s">
        <v>202</v>
      </c>
      <c r="C169" s="22" t="s">
        <v>544</v>
      </c>
      <c r="D169" s="18" t="s">
        <v>47</v>
      </c>
      <c r="E169" s="23" t="s">
        <v>545</v>
      </c>
      <c r="F169" s="24" t="s">
        <v>69</v>
      </c>
      <c r="G169" s="25">
        <v>2</v>
      </c>
      <c r="H169" s="26">
        <v>0</v>
      </c>
      <c r="I169" s="26">
        <f>ROUND(ROUND(H169,2)*ROUND(G169,3),2)</f>
        <v>0</v>
      </c>
      <c r="O169">
        <f>(I169*21)/100</f>
        <v>0</v>
      </c>
      <c r="P169" t="s">
        <v>23</v>
      </c>
    </row>
    <row r="170" spans="1:18" ht="38.25" x14ac:dyDescent="0.2">
      <c r="A170" s="27" t="s">
        <v>50</v>
      </c>
      <c r="E170" s="28" t="s">
        <v>546</v>
      </c>
    </row>
    <row r="171" spans="1:18" x14ac:dyDescent="0.2">
      <c r="A171" s="29" t="s">
        <v>52</v>
      </c>
      <c r="E171" s="30" t="s">
        <v>47</v>
      </c>
    </row>
    <row r="172" spans="1:18" x14ac:dyDescent="0.2">
      <c r="A172" t="s">
        <v>54</v>
      </c>
      <c r="E172" s="28" t="s">
        <v>47</v>
      </c>
    </row>
    <row r="173" spans="1:18" ht="25.5" x14ac:dyDescent="0.2">
      <c r="A173" s="18" t="s">
        <v>45</v>
      </c>
      <c r="B173" s="22" t="s">
        <v>207</v>
      </c>
      <c r="C173" s="22" t="s">
        <v>547</v>
      </c>
      <c r="D173" s="18" t="s">
        <v>47</v>
      </c>
      <c r="E173" s="23" t="s">
        <v>548</v>
      </c>
      <c r="F173" s="24" t="s">
        <v>69</v>
      </c>
      <c r="G173" s="25">
        <v>1</v>
      </c>
      <c r="H173" s="26">
        <v>0</v>
      </c>
      <c r="I173" s="26">
        <f>ROUND(ROUND(H173,2)*ROUND(G173,3),2)</f>
        <v>0</v>
      </c>
      <c r="O173">
        <f>(I173*21)/100</f>
        <v>0</v>
      </c>
      <c r="P173" t="s">
        <v>23</v>
      </c>
    </row>
    <row r="174" spans="1:18" ht="25.5" x14ac:dyDescent="0.2">
      <c r="A174" s="27" t="s">
        <v>50</v>
      </c>
      <c r="E174" s="28" t="s">
        <v>548</v>
      </c>
    </row>
    <row r="175" spans="1:18" x14ac:dyDescent="0.2">
      <c r="A175" s="29" t="s">
        <v>52</v>
      </c>
      <c r="E175" s="30" t="s">
        <v>47</v>
      </c>
    </row>
    <row r="176" spans="1:18" x14ac:dyDescent="0.2">
      <c r="A176" t="s">
        <v>54</v>
      </c>
      <c r="E176" s="28" t="s">
        <v>47</v>
      </c>
    </row>
    <row r="177" spans="1:18" ht="38.25" x14ac:dyDescent="0.2">
      <c r="A177" s="18" t="s">
        <v>45</v>
      </c>
      <c r="B177" s="22" t="s">
        <v>214</v>
      </c>
      <c r="C177" s="22" t="s">
        <v>549</v>
      </c>
      <c r="D177" s="18" t="s">
        <v>47</v>
      </c>
      <c r="E177" s="23" t="s">
        <v>550</v>
      </c>
      <c r="F177" s="24" t="s">
        <v>69</v>
      </c>
      <c r="G177" s="25">
        <v>1</v>
      </c>
      <c r="H177" s="26">
        <v>0</v>
      </c>
      <c r="I177" s="26">
        <f>ROUND(ROUND(H177,2)*ROUND(G177,3),2)</f>
        <v>0</v>
      </c>
      <c r="O177">
        <f>(I177*21)/100</f>
        <v>0</v>
      </c>
      <c r="P177" t="s">
        <v>23</v>
      </c>
    </row>
    <row r="178" spans="1:18" ht="38.25" x14ac:dyDescent="0.2">
      <c r="A178" s="27" t="s">
        <v>50</v>
      </c>
      <c r="E178" s="28" t="s">
        <v>550</v>
      </c>
    </row>
    <row r="179" spans="1:18" x14ac:dyDescent="0.2">
      <c r="A179" s="29" t="s">
        <v>52</v>
      </c>
      <c r="E179" s="30" t="s">
        <v>47</v>
      </c>
    </row>
    <row r="180" spans="1:18" x14ac:dyDescent="0.2">
      <c r="A180" t="s">
        <v>54</v>
      </c>
      <c r="E180" s="28" t="s">
        <v>47</v>
      </c>
    </row>
    <row r="181" spans="1:18" ht="12.75" customHeight="1" x14ac:dyDescent="0.2">
      <c r="A181" s="5" t="s">
        <v>43</v>
      </c>
      <c r="B181" s="5"/>
      <c r="C181" s="31" t="s">
        <v>551</v>
      </c>
      <c r="D181" s="5"/>
      <c r="E181" s="20" t="s">
        <v>552</v>
      </c>
      <c r="F181" s="5"/>
      <c r="G181" s="5"/>
      <c r="H181" s="5"/>
      <c r="I181" s="32">
        <f>0+Q181</f>
        <v>0</v>
      </c>
      <c r="O181">
        <f>0+R181</f>
        <v>0</v>
      </c>
      <c r="Q181">
        <f>0+I182+I186+I190+I194+I198+I202+I206</f>
        <v>0</v>
      </c>
      <c r="R181">
        <f>0+O182+O186+O190+O194+O198+O202+O206</f>
        <v>0</v>
      </c>
    </row>
    <row r="182" spans="1:18" x14ac:dyDescent="0.2">
      <c r="A182" s="18" t="s">
        <v>45</v>
      </c>
      <c r="B182" s="22" t="s">
        <v>218</v>
      </c>
      <c r="C182" s="22" t="s">
        <v>553</v>
      </c>
      <c r="D182" s="18" t="s">
        <v>47</v>
      </c>
      <c r="E182" s="23" t="s">
        <v>554</v>
      </c>
      <c r="F182" s="24" t="s">
        <v>555</v>
      </c>
      <c r="G182" s="25">
        <v>51</v>
      </c>
      <c r="H182" s="26">
        <v>0</v>
      </c>
      <c r="I182" s="26">
        <f>ROUND(ROUND(H182,2)*ROUND(G182,3),2)</f>
        <v>0</v>
      </c>
      <c r="O182">
        <f>(I182*21)/100</f>
        <v>0</v>
      </c>
      <c r="P182" t="s">
        <v>23</v>
      </c>
    </row>
    <row r="183" spans="1:18" x14ac:dyDescent="0.2">
      <c r="A183" s="27" t="s">
        <v>50</v>
      </c>
      <c r="E183" s="28" t="s">
        <v>554</v>
      </c>
    </row>
    <row r="184" spans="1:18" x14ac:dyDescent="0.2">
      <c r="A184" s="29" t="s">
        <v>52</v>
      </c>
      <c r="E184" s="30" t="s">
        <v>47</v>
      </c>
    </row>
    <row r="185" spans="1:18" x14ac:dyDescent="0.2">
      <c r="A185" t="s">
        <v>54</v>
      </c>
      <c r="E185" s="28" t="s">
        <v>47</v>
      </c>
    </row>
    <row r="186" spans="1:18" ht="38.25" x14ac:dyDescent="0.2">
      <c r="A186" s="18" t="s">
        <v>45</v>
      </c>
      <c r="B186" s="22" t="s">
        <v>222</v>
      </c>
      <c r="C186" s="22" t="s">
        <v>556</v>
      </c>
      <c r="D186" s="18" t="s">
        <v>47</v>
      </c>
      <c r="E186" s="23" t="s">
        <v>557</v>
      </c>
      <c r="F186" s="24" t="s">
        <v>49</v>
      </c>
      <c r="G186" s="25">
        <v>195.5</v>
      </c>
      <c r="H186" s="26">
        <v>0</v>
      </c>
      <c r="I186" s="26">
        <f>ROUND(ROUND(H186,2)*ROUND(G186,3),2)</f>
        <v>0</v>
      </c>
      <c r="O186">
        <f>(I186*21)/100</f>
        <v>0</v>
      </c>
      <c r="P186" t="s">
        <v>23</v>
      </c>
    </row>
    <row r="187" spans="1:18" ht="38.25" x14ac:dyDescent="0.2">
      <c r="A187" s="27" t="s">
        <v>50</v>
      </c>
      <c r="E187" s="28" t="s">
        <v>557</v>
      </c>
    </row>
    <row r="188" spans="1:18" x14ac:dyDescent="0.2">
      <c r="A188" s="29" t="s">
        <v>52</v>
      </c>
      <c r="E188" s="30" t="s">
        <v>47</v>
      </c>
    </row>
    <row r="189" spans="1:18" x14ac:dyDescent="0.2">
      <c r="A189" t="s">
        <v>54</v>
      </c>
      <c r="E189" s="28" t="s">
        <v>47</v>
      </c>
    </row>
    <row r="190" spans="1:18" x14ac:dyDescent="0.2">
      <c r="A190" s="18" t="s">
        <v>45</v>
      </c>
      <c r="B190" s="22" t="s">
        <v>226</v>
      </c>
      <c r="C190" s="22" t="s">
        <v>558</v>
      </c>
      <c r="D190" s="18" t="s">
        <v>47</v>
      </c>
      <c r="E190" s="23" t="s">
        <v>559</v>
      </c>
      <c r="F190" s="24" t="s">
        <v>49</v>
      </c>
      <c r="G190" s="25">
        <v>135</v>
      </c>
      <c r="H190" s="26">
        <v>0</v>
      </c>
      <c r="I190" s="26">
        <f>ROUND(ROUND(H190,2)*ROUND(G190,3),2)</f>
        <v>0</v>
      </c>
      <c r="O190">
        <f>(I190*21)/100</f>
        <v>0</v>
      </c>
      <c r="P190" t="s">
        <v>23</v>
      </c>
    </row>
    <row r="191" spans="1:18" ht="25.5" x14ac:dyDescent="0.2">
      <c r="A191" s="27" t="s">
        <v>50</v>
      </c>
      <c r="E191" s="28" t="s">
        <v>560</v>
      </c>
    </row>
    <row r="192" spans="1:18" ht="38.25" x14ac:dyDescent="0.2">
      <c r="A192" s="29" t="s">
        <v>52</v>
      </c>
      <c r="E192" s="30" t="s">
        <v>561</v>
      </c>
    </row>
    <row r="193" spans="1:16" x14ac:dyDescent="0.2">
      <c r="A193" t="s">
        <v>54</v>
      </c>
      <c r="E193" s="28" t="s">
        <v>47</v>
      </c>
    </row>
    <row r="194" spans="1:16" x14ac:dyDescent="0.2">
      <c r="A194" s="18" t="s">
        <v>45</v>
      </c>
      <c r="B194" s="22" t="s">
        <v>230</v>
      </c>
      <c r="C194" s="22" t="s">
        <v>558</v>
      </c>
      <c r="D194" s="18" t="s">
        <v>29</v>
      </c>
      <c r="E194" s="23" t="s">
        <v>559</v>
      </c>
      <c r="F194" s="24" t="s">
        <v>49</v>
      </c>
      <c r="G194" s="25">
        <v>35</v>
      </c>
      <c r="H194" s="26">
        <v>0</v>
      </c>
      <c r="I194" s="26">
        <f>ROUND(ROUND(H194,2)*ROUND(G194,3),2)</f>
        <v>0</v>
      </c>
      <c r="O194">
        <f>(I194*21)/100</f>
        <v>0</v>
      </c>
      <c r="P194" t="s">
        <v>23</v>
      </c>
    </row>
    <row r="195" spans="1:16" ht="25.5" x14ac:dyDescent="0.2">
      <c r="A195" s="27" t="s">
        <v>50</v>
      </c>
      <c r="E195" s="28" t="s">
        <v>560</v>
      </c>
    </row>
    <row r="196" spans="1:16" ht="51" x14ac:dyDescent="0.2">
      <c r="A196" s="29" t="s">
        <v>52</v>
      </c>
      <c r="E196" s="30" t="s">
        <v>562</v>
      </c>
    </row>
    <row r="197" spans="1:16" x14ac:dyDescent="0.2">
      <c r="A197" t="s">
        <v>54</v>
      </c>
      <c r="E197" s="28" t="s">
        <v>47</v>
      </c>
    </row>
    <row r="198" spans="1:16" x14ac:dyDescent="0.2">
      <c r="A198" s="18" t="s">
        <v>45</v>
      </c>
      <c r="B198" s="22" t="s">
        <v>236</v>
      </c>
      <c r="C198" s="22" t="s">
        <v>563</v>
      </c>
      <c r="D198" s="18" t="s">
        <v>47</v>
      </c>
      <c r="E198" s="23" t="s">
        <v>564</v>
      </c>
      <c r="F198" s="24" t="s">
        <v>49</v>
      </c>
      <c r="G198" s="25">
        <v>135</v>
      </c>
      <c r="H198" s="26">
        <v>0</v>
      </c>
      <c r="I198" s="26">
        <f>ROUND(ROUND(H198,2)*ROUND(G198,3),2)</f>
        <v>0</v>
      </c>
      <c r="O198">
        <f>(I198*21)/100</f>
        <v>0</v>
      </c>
      <c r="P198" t="s">
        <v>23</v>
      </c>
    </row>
    <row r="199" spans="1:16" x14ac:dyDescent="0.2">
      <c r="A199" s="27" t="s">
        <v>50</v>
      </c>
      <c r="E199" s="28" t="s">
        <v>565</v>
      </c>
    </row>
    <row r="200" spans="1:16" ht="51" x14ac:dyDescent="0.2">
      <c r="A200" s="29" t="s">
        <v>52</v>
      </c>
      <c r="E200" s="30" t="s">
        <v>566</v>
      </c>
    </row>
    <row r="201" spans="1:16" x14ac:dyDescent="0.2">
      <c r="A201" t="s">
        <v>54</v>
      </c>
      <c r="E201" s="28" t="s">
        <v>47</v>
      </c>
    </row>
    <row r="202" spans="1:16" x14ac:dyDescent="0.2">
      <c r="A202" s="18" t="s">
        <v>45</v>
      </c>
      <c r="B202" s="22" t="s">
        <v>241</v>
      </c>
      <c r="C202" s="22" t="s">
        <v>567</v>
      </c>
      <c r="D202" s="18" t="s">
        <v>47</v>
      </c>
      <c r="E202" s="23" t="s">
        <v>568</v>
      </c>
      <c r="F202" s="24" t="s">
        <v>49</v>
      </c>
      <c r="G202" s="25">
        <v>35</v>
      </c>
      <c r="H202" s="26">
        <v>0</v>
      </c>
      <c r="I202" s="26">
        <f>ROUND(ROUND(H202,2)*ROUND(G202,3),2)</f>
        <v>0</v>
      </c>
      <c r="O202">
        <f>(I202*21)/100</f>
        <v>0</v>
      </c>
      <c r="P202" t="s">
        <v>23</v>
      </c>
    </row>
    <row r="203" spans="1:16" x14ac:dyDescent="0.2">
      <c r="A203" s="27" t="s">
        <v>50</v>
      </c>
      <c r="E203" s="28" t="s">
        <v>569</v>
      </c>
    </row>
    <row r="204" spans="1:16" ht="51" x14ac:dyDescent="0.2">
      <c r="A204" s="29" t="s">
        <v>52</v>
      </c>
      <c r="E204" s="30" t="s">
        <v>570</v>
      </c>
    </row>
    <row r="205" spans="1:16" x14ac:dyDescent="0.2">
      <c r="A205" t="s">
        <v>54</v>
      </c>
      <c r="E205" s="28" t="s">
        <v>47</v>
      </c>
    </row>
    <row r="206" spans="1:16" ht="25.5" x14ac:dyDescent="0.2">
      <c r="A206" s="18" t="s">
        <v>45</v>
      </c>
      <c r="B206" s="22" t="s">
        <v>246</v>
      </c>
      <c r="C206" s="22" t="s">
        <v>571</v>
      </c>
      <c r="D206" s="18" t="s">
        <v>47</v>
      </c>
      <c r="E206" s="23" t="s">
        <v>572</v>
      </c>
      <c r="F206" s="24" t="s">
        <v>80</v>
      </c>
      <c r="G206" s="25">
        <v>1.175</v>
      </c>
      <c r="H206" s="26">
        <v>0</v>
      </c>
      <c r="I206" s="26">
        <f>ROUND(ROUND(H206,2)*ROUND(G206,3),2)</f>
        <v>0</v>
      </c>
      <c r="O206">
        <f>(I206*21)/100</f>
        <v>0</v>
      </c>
      <c r="P206" t="s">
        <v>23</v>
      </c>
    </row>
    <row r="207" spans="1:16" ht="38.25" x14ac:dyDescent="0.2">
      <c r="A207" s="27" t="s">
        <v>50</v>
      </c>
      <c r="E207" s="28" t="s">
        <v>573</v>
      </c>
    </row>
    <row r="208" spans="1:16" x14ac:dyDescent="0.2">
      <c r="A208" s="29" t="s">
        <v>52</v>
      </c>
      <c r="E208" s="30" t="s">
        <v>47</v>
      </c>
    </row>
    <row r="209" spans="1:18" x14ac:dyDescent="0.2">
      <c r="A209" t="s">
        <v>54</v>
      </c>
      <c r="E209" s="28" t="s">
        <v>47</v>
      </c>
    </row>
    <row r="210" spans="1:18" ht="12.75" customHeight="1" x14ac:dyDescent="0.2">
      <c r="A210" s="5" t="s">
        <v>43</v>
      </c>
      <c r="B210" s="5"/>
      <c r="C210" s="31" t="s">
        <v>574</v>
      </c>
      <c r="D210" s="5"/>
      <c r="E210" s="20" t="s">
        <v>575</v>
      </c>
      <c r="F210" s="5"/>
      <c r="G210" s="5"/>
      <c r="H210" s="5"/>
      <c r="I210" s="32">
        <f>0+Q210</f>
        <v>0</v>
      </c>
      <c r="O210">
        <f>0+R210</f>
        <v>0</v>
      </c>
      <c r="Q210">
        <f>0+I211+I215+I219</f>
        <v>0</v>
      </c>
      <c r="R210">
        <f>0+O211+O215+O219</f>
        <v>0</v>
      </c>
    </row>
    <row r="211" spans="1:18" x14ac:dyDescent="0.2">
      <c r="A211" s="18" t="s">
        <v>45</v>
      </c>
      <c r="B211" s="22" t="s">
        <v>251</v>
      </c>
      <c r="C211" s="22" t="s">
        <v>576</v>
      </c>
      <c r="D211" s="18" t="s">
        <v>47</v>
      </c>
      <c r="E211" s="23" t="s">
        <v>577</v>
      </c>
      <c r="F211" s="24" t="s">
        <v>49</v>
      </c>
      <c r="G211" s="25">
        <v>5.3550000000000004</v>
      </c>
      <c r="H211" s="26">
        <v>0</v>
      </c>
      <c r="I211" s="26">
        <f>ROUND(ROUND(H211,2)*ROUND(G211,3),2)</f>
        <v>0</v>
      </c>
      <c r="O211">
        <f>(I211*21)/100</f>
        <v>0</v>
      </c>
      <c r="P211" t="s">
        <v>23</v>
      </c>
    </row>
    <row r="212" spans="1:18" x14ac:dyDescent="0.2">
      <c r="A212" s="27" t="s">
        <v>50</v>
      </c>
      <c r="E212" s="28" t="s">
        <v>577</v>
      </c>
    </row>
    <row r="213" spans="1:18" x14ac:dyDescent="0.2">
      <c r="A213" s="29" t="s">
        <v>52</v>
      </c>
      <c r="E213" s="30" t="s">
        <v>47</v>
      </c>
    </row>
    <row r="214" spans="1:18" x14ac:dyDescent="0.2">
      <c r="A214" t="s">
        <v>54</v>
      </c>
      <c r="E214" s="28" t="s">
        <v>47</v>
      </c>
    </row>
    <row r="215" spans="1:18" ht="25.5" x14ac:dyDescent="0.2">
      <c r="A215" s="18" t="s">
        <v>45</v>
      </c>
      <c r="B215" s="22" t="s">
        <v>255</v>
      </c>
      <c r="C215" s="22" t="s">
        <v>578</v>
      </c>
      <c r="D215" s="18" t="s">
        <v>47</v>
      </c>
      <c r="E215" s="23" t="s">
        <v>579</v>
      </c>
      <c r="F215" s="24" t="s">
        <v>49</v>
      </c>
      <c r="G215" s="25">
        <v>5.0999999999999996</v>
      </c>
      <c r="H215" s="26">
        <v>0</v>
      </c>
      <c r="I215" s="26">
        <f>ROUND(ROUND(H215,2)*ROUND(G215,3),2)</f>
        <v>0</v>
      </c>
      <c r="O215">
        <f>(I215*21)/100</f>
        <v>0</v>
      </c>
      <c r="P215" t="s">
        <v>23</v>
      </c>
    </row>
    <row r="216" spans="1:18" ht="25.5" x14ac:dyDescent="0.2">
      <c r="A216" s="27" t="s">
        <v>50</v>
      </c>
      <c r="E216" s="28" t="s">
        <v>580</v>
      </c>
    </row>
    <row r="217" spans="1:18" ht="51" x14ac:dyDescent="0.2">
      <c r="A217" s="29" t="s">
        <v>52</v>
      </c>
      <c r="E217" s="30" t="s">
        <v>581</v>
      </c>
    </row>
    <row r="218" spans="1:18" x14ac:dyDescent="0.2">
      <c r="A218" t="s">
        <v>54</v>
      </c>
      <c r="E218" s="28" t="s">
        <v>47</v>
      </c>
    </row>
    <row r="219" spans="1:18" x14ac:dyDescent="0.2">
      <c r="A219" s="18" t="s">
        <v>45</v>
      </c>
      <c r="B219" s="22" t="s">
        <v>261</v>
      </c>
      <c r="C219" s="22" t="s">
        <v>582</v>
      </c>
      <c r="D219" s="18" t="s">
        <v>47</v>
      </c>
      <c r="E219" s="23" t="s">
        <v>583</v>
      </c>
      <c r="F219" s="24" t="s">
        <v>80</v>
      </c>
      <c r="G219" s="25">
        <v>4.7E-2</v>
      </c>
      <c r="H219" s="26">
        <v>0</v>
      </c>
      <c r="I219" s="26">
        <f>ROUND(ROUND(H219,2)*ROUND(G219,3),2)</f>
        <v>0</v>
      </c>
      <c r="O219">
        <f>(I219*21)/100</f>
        <v>0</v>
      </c>
      <c r="P219" t="s">
        <v>23</v>
      </c>
    </row>
    <row r="220" spans="1:18" ht="25.5" x14ac:dyDescent="0.2">
      <c r="A220" s="27" t="s">
        <v>50</v>
      </c>
      <c r="E220" s="28" t="s">
        <v>584</v>
      </c>
    </row>
    <row r="221" spans="1:18" x14ac:dyDescent="0.2">
      <c r="A221" s="29" t="s">
        <v>52</v>
      </c>
      <c r="E221" s="30" t="s">
        <v>47</v>
      </c>
    </row>
    <row r="222" spans="1:18" x14ac:dyDescent="0.2">
      <c r="A222" t="s">
        <v>54</v>
      </c>
      <c r="E222" s="28" t="s">
        <v>47</v>
      </c>
    </row>
    <row r="223" spans="1:18" ht="12.75" customHeight="1" x14ac:dyDescent="0.2">
      <c r="A223" s="5" t="s">
        <v>43</v>
      </c>
      <c r="B223" s="5"/>
      <c r="C223" s="31" t="s">
        <v>585</v>
      </c>
      <c r="D223" s="5"/>
      <c r="E223" s="20" t="s">
        <v>586</v>
      </c>
      <c r="F223" s="5"/>
      <c r="G223" s="5"/>
      <c r="H223" s="5"/>
      <c r="I223" s="32">
        <f>0+Q223</f>
        <v>0</v>
      </c>
      <c r="O223">
        <f>0+R223</f>
        <v>0</v>
      </c>
      <c r="Q223">
        <f>0+I224+I228</f>
        <v>0</v>
      </c>
      <c r="R223">
        <f>0+O224+O228</f>
        <v>0</v>
      </c>
    </row>
    <row r="224" spans="1:18" ht="38.25" x14ac:dyDescent="0.2">
      <c r="A224" s="18" t="s">
        <v>45</v>
      </c>
      <c r="B224" s="22" t="s">
        <v>268</v>
      </c>
      <c r="C224" s="22" t="s">
        <v>587</v>
      </c>
      <c r="D224" s="18" t="s">
        <v>47</v>
      </c>
      <c r="E224" s="23" t="s">
        <v>588</v>
      </c>
      <c r="F224" s="24" t="s">
        <v>95</v>
      </c>
      <c r="G224" s="25">
        <v>22</v>
      </c>
      <c r="H224" s="26">
        <v>0</v>
      </c>
      <c r="I224" s="26">
        <f>ROUND(ROUND(H224,2)*ROUND(G224,3),2)</f>
        <v>0</v>
      </c>
      <c r="O224">
        <f>(I224*21)/100</f>
        <v>0</v>
      </c>
      <c r="P224" t="s">
        <v>23</v>
      </c>
    </row>
    <row r="225" spans="1:18" ht="38.25" x14ac:dyDescent="0.2">
      <c r="A225" s="27" t="s">
        <v>50</v>
      </c>
      <c r="E225" s="28" t="s">
        <v>589</v>
      </c>
    </row>
    <row r="226" spans="1:18" x14ac:dyDescent="0.2">
      <c r="A226" s="29" t="s">
        <v>52</v>
      </c>
      <c r="E226" s="30" t="s">
        <v>47</v>
      </c>
    </row>
    <row r="227" spans="1:18" x14ac:dyDescent="0.2">
      <c r="A227" t="s">
        <v>54</v>
      </c>
      <c r="E227" s="28" t="s">
        <v>47</v>
      </c>
    </row>
    <row r="228" spans="1:18" ht="38.25" x14ac:dyDescent="0.2">
      <c r="A228" s="18" t="s">
        <v>45</v>
      </c>
      <c r="B228" s="22" t="s">
        <v>272</v>
      </c>
      <c r="C228" s="22" t="s">
        <v>590</v>
      </c>
      <c r="D228" s="18" t="s">
        <v>47</v>
      </c>
      <c r="E228" s="23" t="s">
        <v>591</v>
      </c>
      <c r="F228" s="24" t="s">
        <v>95</v>
      </c>
      <c r="G228" s="25">
        <v>11</v>
      </c>
      <c r="H228" s="26">
        <v>0</v>
      </c>
      <c r="I228" s="26">
        <f>ROUND(ROUND(H228,2)*ROUND(G228,3),2)</f>
        <v>0</v>
      </c>
      <c r="O228">
        <f>(I228*21)/100</f>
        <v>0</v>
      </c>
      <c r="P228" t="s">
        <v>23</v>
      </c>
    </row>
    <row r="229" spans="1:18" ht="38.25" x14ac:dyDescent="0.2">
      <c r="A229" s="27" t="s">
        <v>50</v>
      </c>
      <c r="E229" s="28" t="s">
        <v>592</v>
      </c>
    </row>
    <row r="230" spans="1:18" x14ac:dyDescent="0.2">
      <c r="A230" s="29" t="s">
        <v>52</v>
      </c>
      <c r="E230" s="30" t="s">
        <v>47</v>
      </c>
    </row>
    <row r="231" spans="1:18" x14ac:dyDescent="0.2">
      <c r="A231" t="s">
        <v>54</v>
      </c>
      <c r="E231" s="28" t="s">
        <v>47</v>
      </c>
    </row>
    <row r="232" spans="1:18" ht="12.75" customHeight="1" x14ac:dyDescent="0.2">
      <c r="A232" s="5" t="s">
        <v>43</v>
      </c>
      <c r="B232" s="5"/>
      <c r="C232" s="31" t="s">
        <v>593</v>
      </c>
      <c r="D232" s="5"/>
      <c r="E232" s="20" t="s">
        <v>594</v>
      </c>
      <c r="F232" s="5"/>
      <c r="G232" s="5"/>
      <c r="H232" s="5"/>
      <c r="I232" s="32">
        <f>0+Q232</f>
        <v>0</v>
      </c>
      <c r="O232">
        <f>0+R232</f>
        <v>0</v>
      </c>
      <c r="Q232">
        <f>0+I233+I237+I241+I245+I249+I253+I257+I261+I265+I269+I273+I277+I281+I285+I289+I293+I297+I301+I305+I309+I313+I317+I321+I325+I329+I333+I337+I341</f>
        <v>0</v>
      </c>
      <c r="R232">
        <f>0+O233+O237+O241+O245+O249+O253+O257+O261+O265+O269+O273+O277+O281+O285+O289+O293+O297+O301+O305+O309+O313+O317+O321+O325+O329+O333+O337+O341</f>
        <v>0</v>
      </c>
    </row>
    <row r="233" spans="1:18" ht="25.5" x14ac:dyDescent="0.2">
      <c r="A233" s="18" t="s">
        <v>45</v>
      </c>
      <c r="B233" s="22" t="s">
        <v>595</v>
      </c>
      <c r="C233" s="22" t="s">
        <v>596</v>
      </c>
      <c r="D233" s="18" t="s">
        <v>47</v>
      </c>
      <c r="E233" s="23" t="s">
        <v>597</v>
      </c>
      <c r="F233" s="24" t="s">
        <v>598</v>
      </c>
      <c r="G233" s="25">
        <v>14.4</v>
      </c>
      <c r="H233" s="26">
        <v>0</v>
      </c>
      <c r="I233" s="26">
        <f>ROUND(ROUND(H233,2)*ROUND(G233,3),2)</f>
        <v>0</v>
      </c>
      <c r="O233">
        <f>(I233*21)/100</f>
        <v>0</v>
      </c>
      <c r="P233" t="s">
        <v>23</v>
      </c>
    </row>
    <row r="234" spans="1:18" ht="25.5" x14ac:dyDescent="0.2">
      <c r="A234" s="27" t="s">
        <v>50</v>
      </c>
      <c r="E234" s="28" t="s">
        <v>597</v>
      </c>
    </row>
    <row r="235" spans="1:18" x14ac:dyDescent="0.2">
      <c r="A235" s="29" t="s">
        <v>52</v>
      </c>
      <c r="E235" s="30" t="s">
        <v>47</v>
      </c>
    </row>
    <row r="236" spans="1:18" x14ac:dyDescent="0.2">
      <c r="A236" t="s">
        <v>54</v>
      </c>
      <c r="E236" s="28" t="s">
        <v>47</v>
      </c>
    </row>
    <row r="237" spans="1:18" ht="25.5" x14ac:dyDescent="0.2">
      <c r="A237" s="18" t="s">
        <v>45</v>
      </c>
      <c r="B237" s="22" t="s">
        <v>599</v>
      </c>
      <c r="C237" s="22" t="s">
        <v>600</v>
      </c>
      <c r="D237" s="18" t="s">
        <v>47</v>
      </c>
      <c r="E237" s="23" t="s">
        <v>601</v>
      </c>
      <c r="F237" s="24" t="s">
        <v>598</v>
      </c>
      <c r="G237" s="25">
        <v>24.5</v>
      </c>
      <c r="H237" s="26">
        <v>0</v>
      </c>
      <c r="I237" s="26">
        <f>ROUND(ROUND(H237,2)*ROUND(G237,3),2)</f>
        <v>0</v>
      </c>
      <c r="O237">
        <f>(I237*21)/100</f>
        <v>0</v>
      </c>
      <c r="P237" t="s">
        <v>23</v>
      </c>
    </row>
    <row r="238" spans="1:18" ht="25.5" x14ac:dyDescent="0.2">
      <c r="A238" s="27" t="s">
        <v>50</v>
      </c>
      <c r="E238" s="28" t="s">
        <v>601</v>
      </c>
    </row>
    <row r="239" spans="1:18" x14ac:dyDescent="0.2">
      <c r="A239" s="29" t="s">
        <v>52</v>
      </c>
      <c r="E239" s="30" t="s">
        <v>47</v>
      </c>
    </row>
    <row r="240" spans="1:18" x14ac:dyDescent="0.2">
      <c r="A240" t="s">
        <v>54</v>
      </c>
      <c r="E240" s="28" t="s">
        <v>47</v>
      </c>
    </row>
    <row r="241" spans="1:16" ht="25.5" x14ac:dyDescent="0.2">
      <c r="A241" s="18" t="s">
        <v>45</v>
      </c>
      <c r="B241" s="22" t="s">
        <v>602</v>
      </c>
      <c r="C241" s="22" t="s">
        <v>603</v>
      </c>
      <c r="D241" s="18" t="s">
        <v>47</v>
      </c>
      <c r="E241" s="23" t="s">
        <v>604</v>
      </c>
      <c r="F241" s="24" t="s">
        <v>598</v>
      </c>
      <c r="G241" s="25">
        <v>55.3</v>
      </c>
      <c r="H241" s="26">
        <v>0</v>
      </c>
      <c r="I241" s="26">
        <f>ROUND(ROUND(H241,2)*ROUND(G241,3),2)</f>
        <v>0</v>
      </c>
      <c r="O241">
        <f>(I241*21)/100</f>
        <v>0</v>
      </c>
      <c r="P241" t="s">
        <v>23</v>
      </c>
    </row>
    <row r="242" spans="1:16" ht="25.5" x14ac:dyDescent="0.2">
      <c r="A242" s="27" t="s">
        <v>50</v>
      </c>
      <c r="E242" s="28" t="s">
        <v>604</v>
      </c>
    </row>
    <row r="243" spans="1:16" x14ac:dyDescent="0.2">
      <c r="A243" s="29" t="s">
        <v>52</v>
      </c>
      <c r="E243" s="30" t="s">
        <v>47</v>
      </c>
    </row>
    <row r="244" spans="1:16" x14ac:dyDescent="0.2">
      <c r="A244" t="s">
        <v>54</v>
      </c>
      <c r="E244" s="28" t="s">
        <v>47</v>
      </c>
    </row>
    <row r="245" spans="1:16" ht="25.5" x14ac:dyDescent="0.2">
      <c r="A245" s="18" t="s">
        <v>45</v>
      </c>
      <c r="B245" s="22" t="s">
        <v>605</v>
      </c>
      <c r="C245" s="22" t="s">
        <v>606</v>
      </c>
      <c r="D245" s="18" t="s">
        <v>47</v>
      </c>
      <c r="E245" s="23" t="s">
        <v>607</v>
      </c>
      <c r="F245" s="24" t="s">
        <v>598</v>
      </c>
      <c r="G245" s="25">
        <v>10.1</v>
      </c>
      <c r="H245" s="26">
        <v>0</v>
      </c>
      <c r="I245" s="26">
        <f>ROUND(ROUND(H245,2)*ROUND(G245,3),2)</f>
        <v>0</v>
      </c>
      <c r="O245">
        <f>(I245*21)/100</f>
        <v>0</v>
      </c>
      <c r="P245" t="s">
        <v>23</v>
      </c>
    </row>
    <row r="246" spans="1:16" ht="25.5" x14ac:dyDescent="0.2">
      <c r="A246" s="27" t="s">
        <v>50</v>
      </c>
      <c r="E246" s="28" t="s">
        <v>607</v>
      </c>
    </row>
    <row r="247" spans="1:16" x14ac:dyDescent="0.2">
      <c r="A247" s="29" t="s">
        <v>52</v>
      </c>
      <c r="E247" s="30" t="s">
        <v>47</v>
      </c>
    </row>
    <row r="248" spans="1:16" x14ac:dyDescent="0.2">
      <c r="A248" t="s">
        <v>54</v>
      </c>
      <c r="E248" s="28" t="s">
        <v>47</v>
      </c>
    </row>
    <row r="249" spans="1:16" ht="25.5" x14ac:dyDescent="0.2">
      <c r="A249" s="18" t="s">
        <v>45</v>
      </c>
      <c r="B249" s="22" t="s">
        <v>608</v>
      </c>
      <c r="C249" s="22" t="s">
        <v>609</v>
      </c>
      <c r="D249" s="18" t="s">
        <v>47</v>
      </c>
      <c r="E249" s="23" t="s">
        <v>610</v>
      </c>
      <c r="F249" s="24" t="s">
        <v>598</v>
      </c>
      <c r="G249" s="25">
        <v>1156.4000000000001</v>
      </c>
      <c r="H249" s="26">
        <v>0</v>
      </c>
      <c r="I249" s="26">
        <f>ROUND(ROUND(H249,2)*ROUND(G249,3),2)</f>
        <v>0</v>
      </c>
      <c r="O249">
        <f>(I249*21)/100</f>
        <v>0</v>
      </c>
      <c r="P249" t="s">
        <v>23</v>
      </c>
    </row>
    <row r="250" spans="1:16" ht="25.5" x14ac:dyDescent="0.2">
      <c r="A250" s="27" t="s">
        <v>50</v>
      </c>
      <c r="E250" s="28" t="s">
        <v>610</v>
      </c>
    </row>
    <row r="251" spans="1:16" x14ac:dyDescent="0.2">
      <c r="A251" s="29" t="s">
        <v>52</v>
      </c>
      <c r="E251" s="30" t="s">
        <v>47</v>
      </c>
    </row>
    <row r="252" spans="1:16" x14ac:dyDescent="0.2">
      <c r="A252" t="s">
        <v>54</v>
      </c>
      <c r="E252" s="28" t="s">
        <v>47</v>
      </c>
    </row>
    <row r="253" spans="1:16" ht="25.5" x14ac:dyDescent="0.2">
      <c r="A253" s="18" t="s">
        <v>45</v>
      </c>
      <c r="B253" s="22" t="s">
        <v>611</v>
      </c>
      <c r="C253" s="22" t="s">
        <v>612</v>
      </c>
      <c r="D253" s="18" t="s">
        <v>47</v>
      </c>
      <c r="E253" s="23" t="s">
        <v>613</v>
      </c>
      <c r="F253" s="24" t="s">
        <v>598</v>
      </c>
      <c r="G253" s="25">
        <v>48.4</v>
      </c>
      <c r="H253" s="26">
        <v>0</v>
      </c>
      <c r="I253" s="26">
        <f>ROUND(ROUND(H253,2)*ROUND(G253,3),2)</f>
        <v>0</v>
      </c>
      <c r="O253">
        <f>(I253*21)/100</f>
        <v>0</v>
      </c>
      <c r="P253" t="s">
        <v>23</v>
      </c>
    </row>
    <row r="254" spans="1:16" ht="25.5" x14ac:dyDescent="0.2">
      <c r="A254" s="27" t="s">
        <v>50</v>
      </c>
      <c r="E254" s="28" t="s">
        <v>613</v>
      </c>
    </row>
    <row r="255" spans="1:16" x14ac:dyDescent="0.2">
      <c r="A255" s="29" t="s">
        <v>52</v>
      </c>
      <c r="E255" s="30" t="s">
        <v>47</v>
      </c>
    </row>
    <row r="256" spans="1:16" x14ac:dyDescent="0.2">
      <c r="A256" t="s">
        <v>54</v>
      </c>
      <c r="E256" s="28" t="s">
        <v>47</v>
      </c>
    </row>
    <row r="257" spans="1:16" ht="25.5" x14ac:dyDescent="0.2">
      <c r="A257" s="18" t="s">
        <v>45</v>
      </c>
      <c r="B257" s="22" t="s">
        <v>614</v>
      </c>
      <c r="C257" s="22" t="s">
        <v>615</v>
      </c>
      <c r="D257" s="18" t="s">
        <v>47</v>
      </c>
      <c r="E257" s="23" t="s">
        <v>616</v>
      </c>
      <c r="F257" s="24" t="s">
        <v>598</v>
      </c>
      <c r="G257" s="25">
        <v>249</v>
      </c>
      <c r="H257" s="26">
        <v>0</v>
      </c>
      <c r="I257" s="26">
        <f>ROUND(ROUND(H257,2)*ROUND(G257,3),2)</f>
        <v>0</v>
      </c>
      <c r="O257">
        <f>(I257*21)/100</f>
        <v>0</v>
      </c>
      <c r="P257" t="s">
        <v>23</v>
      </c>
    </row>
    <row r="258" spans="1:16" ht="25.5" x14ac:dyDescent="0.2">
      <c r="A258" s="27" t="s">
        <v>50</v>
      </c>
      <c r="E258" s="28" t="s">
        <v>616</v>
      </c>
    </row>
    <row r="259" spans="1:16" x14ac:dyDescent="0.2">
      <c r="A259" s="29" t="s">
        <v>52</v>
      </c>
      <c r="E259" s="30" t="s">
        <v>47</v>
      </c>
    </row>
    <row r="260" spans="1:16" x14ac:dyDescent="0.2">
      <c r="A260" t="s">
        <v>54</v>
      </c>
      <c r="E260" s="28" t="s">
        <v>47</v>
      </c>
    </row>
    <row r="261" spans="1:16" ht="25.5" x14ac:dyDescent="0.2">
      <c r="A261" s="18" t="s">
        <v>45</v>
      </c>
      <c r="B261" s="22" t="s">
        <v>617</v>
      </c>
      <c r="C261" s="22" t="s">
        <v>618</v>
      </c>
      <c r="D261" s="18" t="s">
        <v>47</v>
      </c>
      <c r="E261" s="23" t="s">
        <v>619</v>
      </c>
      <c r="F261" s="24" t="s">
        <v>598</v>
      </c>
      <c r="G261" s="25">
        <v>251</v>
      </c>
      <c r="H261" s="26">
        <v>0</v>
      </c>
      <c r="I261" s="26">
        <f>ROUND(ROUND(H261,2)*ROUND(G261,3),2)</f>
        <v>0</v>
      </c>
      <c r="O261">
        <f>(I261*21)/100</f>
        <v>0</v>
      </c>
      <c r="P261" t="s">
        <v>23</v>
      </c>
    </row>
    <row r="262" spans="1:16" ht="25.5" x14ac:dyDescent="0.2">
      <c r="A262" s="27" t="s">
        <v>50</v>
      </c>
      <c r="E262" s="28" t="s">
        <v>619</v>
      </c>
    </row>
    <row r="263" spans="1:16" x14ac:dyDescent="0.2">
      <c r="A263" s="29" t="s">
        <v>52</v>
      </c>
      <c r="E263" s="30" t="s">
        <v>47</v>
      </c>
    </row>
    <row r="264" spans="1:16" x14ac:dyDescent="0.2">
      <c r="A264" t="s">
        <v>54</v>
      </c>
      <c r="E264" s="28" t="s">
        <v>47</v>
      </c>
    </row>
    <row r="265" spans="1:16" ht="25.5" x14ac:dyDescent="0.2">
      <c r="A265" s="18" t="s">
        <v>45</v>
      </c>
      <c r="B265" s="22" t="s">
        <v>514</v>
      </c>
      <c r="C265" s="22" t="s">
        <v>620</v>
      </c>
      <c r="D265" s="18" t="s">
        <v>47</v>
      </c>
      <c r="E265" s="23" t="s">
        <v>621</v>
      </c>
      <c r="F265" s="24" t="s">
        <v>598</v>
      </c>
      <c r="G265" s="25">
        <v>250.3</v>
      </c>
      <c r="H265" s="26">
        <v>0</v>
      </c>
      <c r="I265" s="26">
        <f>ROUND(ROUND(H265,2)*ROUND(G265,3),2)</f>
        <v>0</v>
      </c>
      <c r="O265">
        <f>(I265*21)/100</f>
        <v>0</v>
      </c>
      <c r="P265" t="s">
        <v>23</v>
      </c>
    </row>
    <row r="266" spans="1:16" ht="25.5" x14ac:dyDescent="0.2">
      <c r="A266" s="27" t="s">
        <v>50</v>
      </c>
      <c r="E266" s="28" t="s">
        <v>621</v>
      </c>
    </row>
    <row r="267" spans="1:16" x14ac:dyDescent="0.2">
      <c r="A267" s="29" t="s">
        <v>52</v>
      </c>
      <c r="E267" s="30" t="s">
        <v>47</v>
      </c>
    </row>
    <row r="268" spans="1:16" x14ac:dyDescent="0.2">
      <c r="A268" t="s">
        <v>54</v>
      </c>
      <c r="E268" s="28" t="s">
        <v>47</v>
      </c>
    </row>
    <row r="269" spans="1:16" ht="25.5" x14ac:dyDescent="0.2">
      <c r="A269" s="18" t="s">
        <v>45</v>
      </c>
      <c r="B269" s="22" t="s">
        <v>528</v>
      </c>
      <c r="C269" s="22" t="s">
        <v>622</v>
      </c>
      <c r="D269" s="18" t="s">
        <v>47</v>
      </c>
      <c r="E269" s="23" t="s">
        <v>623</v>
      </c>
      <c r="F269" s="24" t="s">
        <v>598</v>
      </c>
      <c r="G269" s="25">
        <v>250.3</v>
      </c>
      <c r="H269" s="26">
        <v>0</v>
      </c>
      <c r="I269" s="26">
        <f>ROUND(ROUND(H269,2)*ROUND(G269,3),2)</f>
        <v>0</v>
      </c>
      <c r="O269">
        <f>(I269*21)/100</f>
        <v>0</v>
      </c>
      <c r="P269" t="s">
        <v>23</v>
      </c>
    </row>
    <row r="270" spans="1:16" ht="25.5" x14ac:dyDescent="0.2">
      <c r="A270" s="27" t="s">
        <v>50</v>
      </c>
      <c r="E270" s="28" t="s">
        <v>623</v>
      </c>
    </row>
    <row r="271" spans="1:16" x14ac:dyDescent="0.2">
      <c r="A271" s="29" t="s">
        <v>52</v>
      </c>
      <c r="E271" s="30" t="s">
        <v>47</v>
      </c>
    </row>
    <row r="272" spans="1:16" x14ac:dyDescent="0.2">
      <c r="A272" t="s">
        <v>54</v>
      </c>
      <c r="E272" s="28" t="s">
        <v>47</v>
      </c>
    </row>
    <row r="273" spans="1:16" ht="25.5" x14ac:dyDescent="0.2">
      <c r="A273" s="18" t="s">
        <v>45</v>
      </c>
      <c r="B273" s="22" t="s">
        <v>542</v>
      </c>
      <c r="C273" s="22" t="s">
        <v>624</v>
      </c>
      <c r="D273" s="18" t="s">
        <v>47</v>
      </c>
      <c r="E273" s="23" t="s">
        <v>625</v>
      </c>
      <c r="F273" s="24" t="s">
        <v>598</v>
      </c>
      <c r="G273" s="25">
        <v>249</v>
      </c>
      <c r="H273" s="26">
        <v>0</v>
      </c>
      <c r="I273" s="26">
        <f>ROUND(ROUND(H273,2)*ROUND(G273,3),2)</f>
        <v>0</v>
      </c>
      <c r="O273">
        <f>(I273*21)/100</f>
        <v>0</v>
      </c>
      <c r="P273" t="s">
        <v>23</v>
      </c>
    </row>
    <row r="274" spans="1:16" ht="25.5" x14ac:dyDescent="0.2">
      <c r="A274" s="27" t="s">
        <v>50</v>
      </c>
      <c r="E274" s="28" t="s">
        <v>625</v>
      </c>
    </row>
    <row r="275" spans="1:16" x14ac:dyDescent="0.2">
      <c r="A275" s="29" t="s">
        <v>52</v>
      </c>
      <c r="E275" s="30" t="s">
        <v>47</v>
      </c>
    </row>
    <row r="276" spans="1:16" x14ac:dyDescent="0.2">
      <c r="A276" t="s">
        <v>54</v>
      </c>
      <c r="E276" s="28" t="s">
        <v>47</v>
      </c>
    </row>
    <row r="277" spans="1:16" ht="25.5" x14ac:dyDescent="0.2">
      <c r="A277" s="18" t="s">
        <v>45</v>
      </c>
      <c r="B277" s="22" t="s">
        <v>626</v>
      </c>
      <c r="C277" s="22" t="s">
        <v>627</v>
      </c>
      <c r="D277" s="18" t="s">
        <v>47</v>
      </c>
      <c r="E277" s="23" t="s">
        <v>628</v>
      </c>
      <c r="F277" s="24" t="s">
        <v>598</v>
      </c>
      <c r="G277" s="25">
        <v>2204.5</v>
      </c>
      <c r="H277" s="26">
        <v>0</v>
      </c>
      <c r="I277" s="26">
        <f>ROUND(ROUND(H277,2)*ROUND(G277,3),2)</f>
        <v>0</v>
      </c>
      <c r="O277">
        <f>(I277*21)/100</f>
        <v>0</v>
      </c>
      <c r="P277" t="s">
        <v>23</v>
      </c>
    </row>
    <row r="278" spans="1:16" ht="25.5" x14ac:dyDescent="0.2">
      <c r="A278" s="27" t="s">
        <v>50</v>
      </c>
      <c r="E278" s="28" t="s">
        <v>628</v>
      </c>
    </row>
    <row r="279" spans="1:16" x14ac:dyDescent="0.2">
      <c r="A279" s="29" t="s">
        <v>52</v>
      </c>
      <c r="E279" s="30" t="s">
        <v>47</v>
      </c>
    </row>
    <row r="280" spans="1:16" x14ac:dyDescent="0.2">
      <c r="A280" t="s">
        <v>54</v>
      </c>
      <c r="E280" s="28" t="s">
        <v>47</v>
      </c>
    </row>
    <row r="281" spans="1:16" ht="25.5" x14ac:dyDescent="0.2">
      <c r="A281" s="18" t="s">
        <v>45</v>
      </c>
      <c r="B281" s="22" t="s">
        <v>629</v>
      </c>
      <c r="C281" s="22" t="s">
        <v>630</v>
      </c>
      <c r="D281" s="18" t="s">
        <v>47</v>
      </c>
      <c r="E281" s="23" t="s">
        <v>631</v>
      </c>
      <c r="F281" s="24" t="s">
        <v>598</v>
      </c>
      <c r="G281" s="25">
        <v>2044.9</v>
      </c>
      <c r="H281" s="26">
        <v>0</v>
      </c>
      <c r="I281" s="26">
        <f>ROUND(ROUND(H281,2)*ROUND(G281,3),2)</f>
        <v>0</v>
      </c>
      <c r="O281">
        <f>(I281*21)/100</f>
        <v>0</v>
      </c>
      <c r="P281" t="s">
        <v>23</v>
      </c>
    </row>
    <row r="282" spans="1:16" ht="25.5" x14ac:dyDescent="0.2">
      <c r="A282" s="27" t="s">
        <v>50</v>
      </c>
      <c r="E282" s="28" t="s">
        <v>631</v>
      </c>
    </row>
    <row r="283" spans="1:16" x14ac:dyDescent="0.2">
      <c r="A283" s="29" t="s">
        <v>52</v>
      </c>
      <c r="E283" s="30" t="s">
        <v>47</v>
      </c>
    </row>
    <row r="284" spans="1:16" x14ac:dyDescent="0.2">
      <c r="A284" t="s">
        <v>54</v>
      </c>
      <c r="E284" s="28" t="s">
        <v>47</v>
      </c>
    </row>
    <row r="285" spans="1:16" ht="25.5" x14ac:dyDescent="0.2">
      <c r="A285" s="18" t="s">
        <v>45</v>
      </c>
      <c r="B285" s="22" t="s">
        <v>632</v>
      </c>
      <c r="C285" s="22" t="s">
        <v>633</v>
      </c>
      <c r="D285" s="18" t="s">
        <v>47</v>
      </c>
      <c r="E285" s="23" t="s">
        <v>634</v>
      </c>
      <c r="F285" s="24" t="s">
        <v>598</v>
      </c>
      <c r="G285" s="25">
        <v>1088</v>
      </c>
      <c r="H285" s="26">
        <v>0</v>
      </c>
      <c r="I285" s="26">
        <f>ROUND(ROUND(H285,2)*ROUND(G285,3),2)</f>
        <v>0</v>
      </c>
      <c r="O285">
        <f>(I285*21)/100</f>
        <v>0</v>
      </c>
      <c r="P285" t="s">
        <v>23</v>
      </c>
    </row>
    <row r="286" spans="1:16" ht="25.5" x14ac:dyDescent="0.2">
      <c r="A286" s="27" t="s">
        <v>50</v>
      </c>
      <c r="E286" s="28" t="s">
        <v>634</v>
      </c>
    </row>
    <row r="287" spans="1:16" x14ac:dyDescent="0.2">
      <c r="A287" s="29" t="s">
        <v>52</v>
      </c>
      <c r="E287" s="30" t="s">
        <v>47</v>
      </c>
    </row>
    <row r="288" spans="1:16" x14ac:dyDescent="0.2">
      <c r="A288" t="s">
        <v>54</v>
      </c>
      <c r="E288" s="28" t="s">
        <v>47</v>
      </c>
    </row>
    <row r="289" spans="1:16" ht="25.5" x14ac:dyDescent="0.2">
      <c r="A289" s="18" t="s">
        <v>45</v>
      </c>
      <c r="B289" s="22" t="s">
        <v>635</v>
      </c>
      <c r="C289" s="22" t="s">
        <v>636</v>
      </c>
      <c r="D289" s="18" t="s">
        <v>47</v>
      </c>
      <c r="E289" s="23" t="s">
        <v>637</v>
      </c>
      <c r="F289" s="24" t="s">
        <v>598</v>
      </c>
      <c r="G289" s="25">
        <v>888.3</v>
      </c>
      <c r="H289" s="26">
        <v>0</v>
      </c>
      <c r="I289" s="26">
        <f>ROUND(ROUND(H289,2)*ROUND(G289,3),2)</f>
        <v>0</v>
      </c>
      <c r="O289">
        <f>(I289*21)/100</f>
        <v>0</v>
      </c>
      <c r="P289" t="s">
        <v>23</v>
      </c>
    </row>
    <row r="290" spans="1:16" ht="25.5" x14ac:dyDescent="0.2">
      <c r="A290" s="27" t="s">
        <v>50</v>
      </c>
      <c r="E290" s="28" t="s">
        <v>637</v>
      </c>
    </row>
    <row r="291" spans="1:16" x14ac:dyDescent="0.2">
      <c r="A291" s="29" t="s">
        <v>52</v>
      </c>
      <c r="E291" s="30" t="s">
        <v>47</v>
      </c>
    </row>
    <row r="292" spans="1:16" x14ac:dyDescent="0.2">
      <c r="A292" t="s">
        <v>54</v>
      </c>
      <c r="E292" s="28" t="s">
        <v>47</v>
      </c>
    </row>
    <row r="293" spans="1:16" ht="25.5" x14ac:dyDescent="0.2">
      <c r="A293" s="18" t="s">
        <v>45</v>
      </c>
      <c r="B293" s="22" t="s">
        <v>638</v>
      </c>
      <c r="C293" s="22" t="s">
        <v>639</v>
      </c>
      <c r="D293" s="18" t="s">
        <v>47</v>
      </c>
      <c r="E293" s="23" t="s">
        <v>640</v>
      </c>
      <c r="F293" s="24" t="s">
        <v>598</v>
      </c>
      <c r="G293" s="25">
        <v>99.2</v>
      </c>
      <c r="H293" s="26">
        <v>0</v>
      </c>
      <c r="I293" s="26">
        <f>ROUND(ROUND(H293,2)*ROUND(G293,3),2)</f>
        <v>0</v>
      </c>
      <c r="O293">
        <f>(I293*21)/100</f>
        <v>0</v>
      </c>
      <c r="P293" t="s">
        <v>23</v>
      </c>
    </row>
    <row r="294" spans="1:16" ht="25.5" x14ac:dyDescent="0.2">
      <c r="A294" s="27" t="s">
        <v>50</v>
      </c>
      <c r="E294" s="28" t="s">
        <v>640</v>
      </c>
    </row>
    <row r="295" spans="1:16" x14ac:dyDescent="0.2">
      <c r="A295" s="29" t="s">
        <v>52</v>
      </c>
      <c r="E295" s="30" t="s">
        <v>47</v>
      </c>
    </row>
    <row r="296" spans="1:16" x14ac:dyDescent="0.2">
      <c r="A296" t="s">
        <v>54</v>
      </c>
      <c r="E296" s="28" t="s">
        <v>47</v>
      </c>
    </row>
    <row r="297" spans="1:16" ht="25.5" x14ac:dyDescent="0.2">
      <c r="A297" s="18" t="s">
        <v>45</v>
      </c>
      <c r="B297" s="22" t="s">
        <v>641</v>
      </c>
      <c r="C297" s="22" t="s">
        <v>642</v>
      </c>
      <c r="D297" s="18" t="s">
        <v>47</v>
      </c>
      <c r="E297" s="23" t="s">
        <v>643</v>
      </c>
      <c r="F297" s="24" t="s">
        <v>598</v>
      </c>
      <c r="G297" s="25">
        <v>99.2</v>
      </c>
      <c r="H297" s="26">
        <v>0</v>
      </c>
      <c r="I297" s="26">
        <f>ROUND(ROUND(H297,2)*ROUND(G297,3),2)</f>
        <v>0</v>
      </c>
      <c r="O297">
        <f>(I297*21)/100</f>
        <v>0</v>
      </c>
      <c r="P297" t="s">
        <v>23</v>
      </c>
    </row>
    <row r="298" spans="1:16" ht="25.5" x14ac:dyDescent="0.2">
      <c r="A298" s="27" t="s">
        <v>50</v>
      </c>
      <c r="E298" s="28" t="s">
        <v>643</v>
      </c>
    </row>
    <row r="299" spans="1:16" x14ac:dyDescent="0.2">
      <c r="A299" s="29" t="s">
        <v>52</v>
      </c>
      <c r="E299" s="30" t="s">
        <v>47</v>
      </c>
    </row>
    <row r="300" spans="1:16" x14ac:dyDescent="0.2">
      <c r="A300" t="s">
        <v>54</v>
      </c>
      <c r="E300" s="28" t="s">
        <v>47</v>
      </c>
    </row>
    <row r="301" spans="1:16" ht="25.5" x14ac:dyDescent="0.2">
      <c r="A301" s="18" t="s">
        <v>45</v>
      </c>
      <c r="B301" s="22" t="s">
        <v>644</v>
      </c>
      <c r="C301" s="22" t="s">
        <v>645</v>
      </c>
      <c r="D301" s="18" t="s">
        <v>47</v>
      </c>
      <c r="E301" s="23" t="s">
        <v>646</v>
      </c>
      <c r="F301" s="24" t="s">
        <v>598</v>
      </c>
      <c r="G301" s="25">
        <v>214</v>
      </c>
      <c r="H301" s="26">
        <v>0</v>
      </c>
      <c r="I301" s="26">
        <f>ROUND(ROUND(H301,2)*ROUND(G301,3),2)</f>
        <v>0</v>
      </c>
      <c r="O301">
        <f>(I301*21)/100</f>
        <v>0</v>
      </c>
      <c r="P301" t="s">
        <v>23</v>
      </c>
    </row>
    <row r="302" spans="1:16" ht="25.5" x14ac:dyDescent="0.2">
      <c r="A302" s="27" t="s">
        <v>50</v>
      </c>
      <c r="E302" s="28" t="s">
        <v>646</v>
      </c>
    </row>
    <row r="303" spans="1:16" x14ac:dyDescent="0.2">
      <c r="A303" s="29" t="s">
        <v>52</v>
      </c>
      <c r="E303" s="30" t="s">
        <v>47</v>
      </c>
    </row>
    <row r="304" spans="1:16" x14ac:dyDescent="0.2">
      <c r="A304" t="s">
        <v>54</v>
      </c>
      <c r="E304" s="28" t="s">
        <v>47</v>
      </c>
    </row>
    <row r="305" spans="1:16" ht="25.5" x14ac:dyDescent="0.2">
      <c r="A305" s="18" t="s">
        <v>45</v>
      </c>
      <c r="B305" s="22" t="s">
        <v>647</v>
      </c>
      <c r="C305" s="22" t="s">
        <v>648</v>
      </c>
      <c r="D305" s="18" t="s">
        <v>47</v>
      </c>
      <c r="E305" s="23" t="s">
        <v>649</v>
      </c>
      <c r="F305" s="24" t="s">
        <v>69</v>
      </c>
      <c r="G305" s="25">
        <v>1</v>
      </c>
      <c r="H305" s="26">
        <v>0</v>
      </c>
      <c r="I305" s="26">
        <f>ROUND(ROUND(H305,2)*ROUND(G305,3),2)</f>
        <v>0</v>
      </c>
      <c r="O305">
        <f>(I305*21)/100</f>
        <v>0</v>
      </c>
      <c r="P305" t="s">
        <v>23</v>
      </c>
    </row>
    <row r="306" spans="1:16" ht="25.5" x14ac:dyDescent="0.2">
      <c r="A306" s="27" t="s">
        <v>50</v>
      </c>
      <c r="E306" s="28" t="s">
        <v>649</v>
      </c>
    </row>
    <row r="307" spans="1:16" x14ac:dyDescent="0.2">
      <c r="A307" s="29" t="s">
        <v>52</v>
      </c>
      <c r="E307" s="30" t="s">
        <v>47</v>
      </c>
    </row>
    <row r="308" spans="1:16" x14ac:dyDescent="0.2">
      <c r="A308" t="s">
        <v>54</v>
      </c>
      <c r="E308" s="28" t="s">
        <v>47</v>
      </c>
    </row>
    <row r="309" spans="1:16" ht="25.5" x14ac:dyDescent="0.2">
      <c r="A309" s="18" t="s">
        <v>45</v>
      </c>
      <c r="B309" s="22" t="s">
        <v>650</v>
      </c>
      <c r="C309" s="22" t="s">
        <v>651</v>
      </c>
      <c r="D309" s="18" t="s">
        <v>47</v>
      </c>
      <c r="E309" s="23" t="s">
        <v>652</v>
      </c>
      <c r="F309" s="24" t="s">
        <v>598</v>
      </c>
      <c r="G309" s="25">
        <v>481.36</v>
      </c>
      <c r="H309" s="26">
        <v>0</v>
      </c>
      <c r="I309" s="26">
        <f>ROUND(ROUND(H309,2)*ROUND(G309,3),2)</f>
        <v>0</v>
      </c>
      <c r="O309">
        <f>(I309*21)/100</f>
        <v>0</v>
      </c>
      <c r="P309" t="s">
        <v>23</v>
      </c>
    </row>
    <row r="310" spans="1:16" ht="25.5" x14ac:dyDescent="0.2">
      <c r="A310" s="27" t="s">
        <v>50</v>
      </c>
      <c r="E310" s="28" t="s">
        <v>652</v>
      </c>
    </row>
    <row r="311" spans="1:16" x14ac:dyDescent="0.2">
      <c r="A311" s="29" t="s">
        <v>52</v>
      </c>
      <c r="E311" s="30" t="s">
        <v>47</v>
      </c>
    </row>
    <row r="312" spans="1:16" x14ac:dyDescent="0.2">
      <c r="A312" t="s">
        <v>54</v>
      </c>
      <c r="E312" s="28" t="s">
        <v>47</v>
      </c>
    </row>
    <row r="313" spans="1:16" ht="25.5" x14ac:dyDescent="0.2">
      <c r="A313" s="18" t="s">
        <v>45</v>
      </c>
      <c r="B313" s="22" t="s">
        <v>653</v>
      </c>
      <c r="C313" s="22" t="s">
        <v>654</v>
      </c>
      <c r="D313" s="18" t="s">
        <v>47</v>
      </c>
      <c r="E313" s="23" t="s">
        <v>655</v>
      </c>
      <c r="F313" s="24" t="s">
        <v>598</v>
      </c>
      <c r="G313" s="25">
        <v>699.44</v>
      </c>
      <c r="H313" s="26">
        <v>0</v>
      </c>
      <c r="I313" s="26">
        <f>ROUND(ROUND(H313,2)*ROUND(G313,3),2)</f>
        <v>0</v>
      </c>
      <c r="O313">
        <f>(I313*21)/100</f>
        <v>0</v>
      </c>
      <c r="P313" t="s">
        <v>23</v>
      </c>
    </row>
    <row r="314" spans="1:16" ht="25.5" x14ac:dyDescent="0.2">
      <c r="A314" s="27" t="s">
        <v>50</v>
      </c>
      <c r="E314" s="28" t="s">
        <v>655</v>
      </c>
    </row>
    <row r="315" spans="1:16" x14ac:dyDescent="0.2">
      <c r="A315" s="29" t="s">
        <v>52</v>
      </c>
      <c r="E315" s="30" t="s">
        <v>47</v>
      </c>
    </row>
    <row r="316" spans="1:16" x14ac:dyDescent="0.2">
      <c r="A316" t="s">
        <v>54</v>
      </c>
      <c r="E316" s="28" t="s">
        <v>47</v>
      </c>
    </row>
    <row r="317" spans="1:16" ht="25.5" x14ac:dyDescent="0.2">
      <c r="A317" s="18" t="s">
        <v>45</v>
      </c>
      <c r="B317" s="22" t="s">
        <v>656</v>
      </c>
      <c r="C317" s="22" t="s">
        <v>657</v>
      </c>
      <c r="D317" s="18" t="s">
        <v>47</v>
      </c>
      <c r="E317" s="23" t="s">
        <v>658</v>
      </c>
      <c r="F317" s="24" t="s">
        <v>598</v>
      </c>
      <c r="G317" s="25">
        <v>1045</v>
      </c>
      <c r="H317" s="26">
        <v>0</v>
      </c>
      <c r="I317" s="26">
        <f>ROUND(ROUND(H317,2)*ROUND(G317,3),2)</f>
        <v>0</v>
      </c>
      <c r="O317">
        <f>(I317*21)/100</f>
        <v>0</v>
      </c>
      <c r="P317" t="s">
        <v>23</v>
      </c>
    </row>
    <row r="318" spans="1:16" ht="25.5" x14ac:dyDescent="0.2">
      <c r="A318" s="27" t="s">
        <v>50</v>
      </c>
      <c r="E318" s="28" t="s">
        <v>658</v>
      </c>
    </row>
    <row r="319" spans="1:16" x14ac:dyDescent="0.2">
      <c r="A319" s="29" t="s">
        <v>52</v>
      </c>
      <c r="E319" s="30" t="s">
        <v>47</v>
      </c>
    </row>
    <row r="320" spans="1:16" x14ac:dyDescent="0.2">
      <c r="A320" t="s">
        <v>54</v>
      </c>
      <c r="E320" s="28" t="s">
        <v>47</v>
      </c>
    </row>
    <row r="321" spans="1:16" ht="25.5" x14ac:dyDescent="0.2">
      <c r="A321" s="18" t="s">
        <v>45</v>
      </c>
      <c r="B321" s="22" t="s">
        <v>659</v>
      </c>
      <c r="C321" s="22" t="s">
        <v>660</v>
      </c>
      <c r="D321" s="18" t="s">
        <v>47</v>
      </c>
      <c r="E321" s="23" t="s">
        <v>661</v>
      </c>
      <c r="F321" s="24" t="s">
        <v>598</v>
      </c>
      <c r="G321" s="25">
        <v>126.6</v>
      </c>
      <c r="H321" s="26">
        <v>0</v>
      </c>
      <c r="I321" s="26">
        <f>ROUND(ROUND(H321,2)*ROUND(G321,3),2)</f>
        <v>0</v>
      </c>
      <c r="O321">
        <f>(I321*21)/100</f>
        <v>0</v>
      </c>
      <c r="P321" t="s">
        <v>23</v>
      </c>
    </row>
    <row r="322" spans="1:16" ht="25.5" x14ac:dyDescent="0.2">
      <c r="A322" s="27" t="s">
        <v>50</v>
      </c>
      <c r="E322" s="28" t="s">
        <v>661</v>
      </c>
    </row>
    <row r="323" spans="1:16" x14ac:dyDescent="0.2">
      <c r="A323" s="29" t="s">
        <v>52</v>
      </c>
      <c r="E323" s="30" t="s">
        <v>47</v>
      </c>
    </row>
    <row r="324" spans="1:16" x14ac:dyDescent="0.2">
      <c r="A324" t="s">
        <v>54</v>
      </c>
      <c r="E324" s="28" t="s">
        <v>47</v>
      </c>
    </row>
    <row r="325" spans="1:16" ht="25.5" x14ac:dyDescent="0.2">
      <c r="A325" s="18" t="s">
        <v>45</v>
      </c>
      <c r="B325" s="22" t="s">
        <v>662</v>
      </c>
      <c r="C325" s="22" t="s">
        <v>663</v>
      </c>
      <c r="D325" s="18" t="s">
        <v>47</v>
      </c>
      <c r="E325" s="23" t="s">
        <v>664</v>
      </c>
      <c r="F325" s="24" t="s">
        <v>598</v>
      </c>
      <c r="G325" s="25">
        <v>37.4</v>
      </c>
      <c r="H325" s="26">
        <v>0</v>
      </c>
      <c r="I325" s="26">
        <f>ROUND(ROUND(H325,2)*ROUND(G325,3),2)</f>
        <v>0</v>
      </c>
      <c r="O325">
        <f>(I325*21)/100</f>
        <v>0</v>
      </c>
      <c r="P325" t="s">
        <v>23</v>
      </c>
    </row>
    <row r="326" spans="1:16" ht="25.5" x14ac:dyDescent="0.2">
      <c r="A326" s="27" t="s">
        <v>50</v>
      </c>
      <c r="E326" s="28" t="s">
        <v>664</v>
      </c>
    </row>
    <row r="327" spans="1:16" x14ac:dyDescent="0.2">
      <c r="A327" s="29" t="s">
        <v>52</v>
      </c>
      <c r="E327" s="30" t="s">
        <v>47</v>
      </c>
    </row>
    <row r="328" spans="1:16" x14ac:dyDescent="0.2">
      <c r="A328" t="s">
        <v>54</v>
      </c>
      <c r="E328" s="28" t="s">
        <v>47</v>
      </c>
    </row>
    <row r="329" spans="1:16" ht="25.5" x14ac:dyDescent="0.2">
      <c r="A329" s="18" t="s">
        <v>45</v>
      </c>
      <c r="B329" s="22" t="s">
        <v>665</v>
      </c>
      <c r="C329" s="22" t="s">
        <v>666</v>
      </c>
      <c r="D329" s="18" t="s">
        <v>47</v>
      </c>
      <c r="E329" s="23" t="s">
        <v>667</v>
      </c>
      <c r="F329" s="24" t="s">
        <v>598</v>
      </c>
      <c r="G329" s="25">
        <v>52.1</v>
      </c>
      <c r="H329" s="26">
        <v>0</v>
      </c>
      <c r="I329" s="26">
        <f>ROUND(ROUND(H329,2)*ROUND(G329,3),2)</f>
        <v>0</v>
      </c>
      <c r="O329">
        <f>(I329*21)/100</f>
        <v>0</v>
      </c>
      <c r="P329" t="s">
        <v>23</v>
      </c>
    </row>
    <row r="330" spans="1:16" ht="25.5" x14ac:dyDescent="0.2">
      <c r="A330" s="27" t="s">
        <v>50</v>
      </c>
      <c r="E330" s="28" t="s">
        <v>667</v>
      </c>
    </row>
    <row r="331" spans="1:16" x14ac:dyDescent="0.2">
      <c r="A331" s="29" t="s">
        <v>52</v>
      </c>
      <c r="E331" s="30" t="s">
        <v>47</v>
      </c>
    </row>
    <row r="332" spans="1:16" x14ac:dyDescent="0.2">
      <c r="A332" t="s">
        <v>54</v>
      </c>
      <c r="E332" s="28" t="s">
        <v>47</v>
      </c>
    </row>
    <row r="333" spans="1:16" ht="25.5" x14ac:dyDescent="0.2">
      <c r="A333" s="18" t="s">
        <v>45</v>
      </c>
      <c r="B333" s="22" t="s">
        <v>668</v>
      </c>
      <c r="C333" s="22" t="s">
        <v>669</v>
      </c>
      <c r="D333" s="18" t="s">
        <v>47</v>
      </c>
      <c r="E333" s="23" t="s">
        <v>670</v>
      </c>
      <c r="F333" s="24" t="s">
        <v>598</v>
      </c>
      <c r="G333" s="25">
        <v>49</v>
      </c>
      <c r="H333" s="26">
        <v>0</v>
      </c>
      <c r="I333" s="26">
        <f>ROUND(ROUND(H333,2)*ROUND(G333,3),2)</f>
        <v>0</v>
      </c>
      <c r="O333">
        <f>(I333*21)/100</f>
        <v>0</v>
      </c>
      <c r="P333" t="s">
        <v>23</v>
      </c>
    </row>
    <row r="334" spans="1:16" ht="25.5" x14ac:dyDescent="0.2">
      <c r="A334" s="27" t="s">
        <v>50</v>
      </c>
      <c r="E334" s="28" t="s">
        <v>670</v>
      </c>
    </row>
    <row r="335" spans="1:16" x14ac:dyDescent="0.2">
      <c r="A335" s="29" t="s">
        <v>52</v>
      </c>
      <c r="E335" s="30" t="s">
        <v>47</v>
      </c>
    </row>
    <row r="336" spans="1:16" x14ac:dyDescent="0.2">
      <c r="A336" t="s">
        <v>54</v>
      </c>
      <c r="E336" s="28" t="s">
        <v>47</v>
      </c>
    </row>
    <row r="337" spans="1:18" ht="25.5" x14ac:dyDescent="0.2">
      <c r="A337" s="18" t="s">
        <v>45</v>
      </c>
      <c r="B337" s="22" t="s">
        <v>671</v>
      </c>
      <c r="C337" s="22" t="s">
        <v>672</v>
      </c>
      <c r="D337" s="18" t="s">
        <v>47</v>
      </c>
      <c r="E337" s="23" t="s">
        <v>673</v>
      </c>
      <c r="F337" s="24" t="s">
        <v>598</v>
      </c>
      <c r="G337" s="25">
        <v>7</v>
      </c>
      <c r="H337" s="26">
        <v>0</v>
      </c>
      <c r="I337" s="26">
        <f>ROUND(ROUND(H337,2)*ROUND(G337,3),2)</f>
        <v>0</v>
      </c>
      <c r="O337">
        <f>(I337*21)/100</f>
        <v>0</v>
      </c>
      <c r="P337" t="s">
        <v>23</v>
      </c>
    </row>
    <row r="338" spans="1:18" ht="25.5" x14ac:dyDescent="0.2">
      <c r="A338" s="27" t="s">
        <v>50</v>
      </c>
      <c r="E338" s="28" t="s">
        <v>673</v>
      </c>
    </row>
    <row r="339" spans="1:18" x14ac:dyDescent="0.2">
      <c r="A339" s="29" t="s">
        <v>52</v>
      </c>
      <c r="E339" s="30" t="s">
        <v>47</v>
      </c>
    </row>
    <row r="340" spans="1:18" x14ac:dyDescent="0.2">
      <c r="A340" t="s">
        <v>54</v>
      </c>
      <c r="E340" s="28" t="s">
        <v>47</v>
      </c>
    </row>
    <row r="341" spans="1:18" ht="25.5" x14ac:dyDescent="0.2">
      <c r="A341" s="18" t="s">
        <v>45</v>
      </c>
      <c r="B341" s="22" t="s">
        <v>674</v>
      </c>
      <c r="C341" s="22" t="s">
        <v>675</v>
      </c>
      <c r="D341" s="18" t="s">
        <v>47</v>
      </c>
      <c r="E341" s="23" t="s">
        <v>676</v>
      </c>
      <c r="F341" s="24" t="s">
        <v>598</v>
      </c>
      <c r="G341" s="25">
        <v>7</v>
      </c>
      <c r="H341" s="26">
        <v>0</v>
      </c>
      <c r="I341" s="26">
        <f>ROUND(ROUND(H341,2)*ROUND(G341,3),2)</f>
        <v>0</v>
      </c>
      <c r="O341">
        <f>(I341*21)/100</f>
        <v>0</v>
      </c>
      <c r="P341" t="s">
        <v>23</v>
      </c>
    </row>
    <row r="342" spans="1:18" ht="25.5" x14ac:dyDescent="0.2">
      <c r="A342" s="27" t="s">
        <v>50</v>
      </c>
      <c r="E342" s="28" t="s">
        <v>676</v>
      </c>
    </row>
    <row r="343" spans="1:18" x14ac:dyDescent="0.2">
      <c r="A343" s="29" t="s">
        <v>52</v>
      </c>
      <c r="E343" s="30" t="s">
        <v>47</v>
      </c>
    </row>
    <row r="344" spans="1:18" x14ac:dyDescent="0.2">
      <c r="A344" t="s">
        <v>54</v>
      </c>
      <c r="E344" s="28" t="s">
        <v>47</v>
      </c>
    </row>
    <row r="345" spans="1:18" ht="12.75" customHeight="1" x14ac:dyDescent="0.2">
      <c r="A345" s="5" t="s">
        <v>43</v>
      </c>
      <c r="B345" s="5"/>
      <c r="C345" s="31" t="s">
        <v>677</v>
      </c>
      <c r="D345" s="5"/>
      <c r="E345" s="20" t="s">
        <v>678</v>
      </c>
      <c r="F345" s="5"/>
      <c r="G345" s="5"/>
      <c r="H345" s="5"/>
      <c r="I345" s="32">
        <f>0+Q345</f>
        <v>0</v>
      </c>
      <c r="O345">
        <f>0+R345</f>
        <v>0</v>
      </c>
      <c r="Q345">
        <f>0+I346+I350</f>
        <v>0</v>
      </c>
      <c r="R345">
        <f>0+O346+O350</f>
        <v>0</v>
      </c>
    </row>
    <row r="346" spans="1:18" x14ac:dyDescent="0.2">
      <c r="A346" s="18" t="s">
        <v>45</v>
      </c>
      <c r="B346" s="22" t="s">
        <v>679</v>
      </c>
      <c r="C346" s="22" t="s">
        <v>680</v>
      </c>
      <c r="D346" s="18" t="s">
        <v>47</v>
      </c>
      <c r="E346" s="23" t="s">
        <v>681</v>
      </c>
      <c r="F346" s="24" t="s">
        <v>49</v>
      </c>
      <c r="G346" s="25">
        <v>35</v>
      </c>
      <c r="H346" s="26">
        <v>0</v>
      </c>
      <c r="I346" s="26">
        <f>ROUND(ROUND(H346,2)*ROUND(G346,3),2)</f>
        <v>0</v>
      </c>
      <c r="O346">
        <f>(I346*21)/100</f>
        <v>0</v>
      </c>
      <c r="P346" t="s">
        <v>23</v>
      </c>
    </row>
    <row r="347" spans="1:18" x14ac:dyDescent="0.2">
      <c r="A347" s="27" t="s">
        <v>50</v>
      </c>
      <c r="E347" s="28" t="s">
        <v>681</v>
      </c>
    </row>
    <row r="348" spans="1:18" ht="51" x14ac:dyDescent="0.2">
      <c r="A348" s="29" t="s">
        <v>52</v>
      </c>
      <c r="E348" s="30" t="s">
        <v>682</v>
      </c>
    </row>
    <row r="349" spans="1:18" x14ac:dyDescent="0.2">
      <c r="A349" t="s">
        <v>54</v>
      </c>
      <c r="E349" s="28" t="s">
        <v>47</v>
      </c>
    </row>
    <row r="350" spans="1:18" x14ac:dyDescent="0.2">
      <c r="A350" s="18" t="s">
        <v>45</v>
      </c>
      <c r="B350" s="22" t="s">
        <v>683</v>
      </c>
      <c r="C350" s="22" t="s">
        <v>684</v>
      </c>
      <c r="D350" s="18" t="s">
        <v>47</v>
      </c>
      <c r="E350" s="23" t="s">
        <v>685</v>
      </c>
      <c r="F350" s="24" t="s">
        <v>80</v>
      </c>
      <c r="G350" s="25">
        <v>2.5000000000000001E-2</v>
      </c>
      <c r="H350" s="26">
        <v>0</v>
      </c>
      <c r="I350" s="26">
        <f>ROUND(ROUND(H350,2)*ROUND(G350,3),2)</f>
        <v>0</v>
      </c>
      <c r="O350">
        <f>(I350*21)/100</f>
        <v>0</v>
      </c>
      <c r="P350" t="s">
        <v>23</v>
      </c>
    </row>
    <row r="351" spans="1:18" ht="25.5" x14ac:dyDescent="0.2">
      <c r="A351" s="27" t="s">
        <v>50</v>
      </c>
      <c r="E351" s="28" t="s">
        <v>686</v>
      </c>
    </row>
    <row r="352" spans="1:18" x14ac:dyDescent="0.2">
      <c r="A352" s="29" t="s">
        <v>52</v>
      </c>
      <c r="E352" s="30" t="s">
        <v>47</v>
      </c>
    </row>
    <row r="353" spans="1:18" x14ac:dyDescent="0.2">
      <c r="A353" t="s">
        <v>54</v>
      </c>
      <c r="E353" s="28" t="s">
        <v>47</v>
      </c>
    </row>
    <row r="354" spans="1:18" ht="12.75" customHeight="1" x14ac:dyDescent="0.2">
      <c r="A354" s="5" t="s">
        <v>43</v>
      </c>
      <c r="B354" s="5"/>
      <c r="C354" s="31" t="s">
        <v>40</v>
      </c>
      <c r="D354" s="5"/>
      <c r="E354" s="20" t="s">
        <v>192</v>
      </c>
      <c r="F354" s="5"/>
      <c r="G354" s="5"/>
      <c r="H354" s="5"/>
      <c r="I354" s="32">
        <f>0+Q354</f>
        <v>0</v>
      </c>
      <c r="O354">
        <f>0+R354</f>
        <v>0</v>
      </c>
      <c r="Q354">
        <f>0+I355+I359</f>
        <v>0</v>
      </c>
      <c r="R354">
        <f>0+O355+O359</f>
        <v>0</v>
      </c>
    </row>
    <row r="355" spans="1:18" x14ac:dyDescent="0.2">
      <c r="A355" s="18" t="s">
        <v>45</v>
      </c>
      <c r="B355" s="22" t="s">
        <v>687</v>
      </c>
      <c r="C355" s="22" t="s">
        <v>688</v>
      </c>
      <c r="D355" s="18" t="s">
        <v>47</v>
      </c>
      <c r="E355" s="23" t="s">
        <v>689</v>
      </c>
      <c r="F355" s="24" t="s">
        <v>49</v>
      </c>
      <c r="G355" s="25">
        <v>135</v>
      </c>
      <c r="H355" s="26">
        <v>0</v>
      </c>
      <c r="I355" s="26">
        <f>ROUND(ROUND(H355,2)*ROUND(G355,3),2)</f>
        <v>0</v>
      </c>
      <c r="O355">
        <f>(I355*21)/100</f>
        <v>0</v>
      </c>
      <c r="P355" t="s">
        <v>23</v>
      </c>
    </row>
    <row r="356" spans="1:18" ht="25.5" x14ac:dyDescent="0.2">
      <c r="A356" s="27" t="s">
        <v>50</v>
      </c>
      <c r="E356" s="28" t="s">
        <v>690</v>
      </c>
    </row>
    <row r="357" spans="1:18" x14ac:dyDescent="0.2">
      <c r="A357" s="29" t="s">
        <v>52</v>
      </c>
      <c r="E357" s="30" t="s">
        <v>47</v>
      </c>
    </row>
    <row r="358" spans="1:18" x14ac:dyDescent="0.2">
      <c r="A358" t="s">
        <v>54</v>
      </c>
      <c r="E358" s="28" t="s">
        <v>47</v>
      </c>
    </row>
    <row r="359" spans="1:18" ht="25.5" x14ac:dyDescent="0.2">
      <c r="A359" s="18" t="s">
        <v>45</v>
      </c>
      <c r="B359" s="22" t="s">
        <v>691</v>
      </c>
      <c r="C359" s="22" t="s">
        <v>692</v>
      </c>
      <c r="D359" s="18" t="s">
        <v>47</v>
      </c>
      <c r="E359" s="23" t="s">
        <v>693</v>
      </c>
      <c r="F359" s="24" t="s">
        <v>49</v>
      </c>
      <c r="G359" s="25">
        <v>1.68</v>
      </c>
      <c r="H359" s="26">
        <v>0</v>
      </c>
      <c r="I359" s="26">
        <f>ROUND(ROUND(H359,2)*ROUND(G359,3),2)</f>
        <v>0</v>
      </c>
      <c r="O359">
        <f>(I359*21)/100</f>
        <v>0</v>
      </c>
      <c r="P359" t="s">
        <v>23</v>
      </c>
    </row>
    <row r="360" spans="1:18" ht="25.5" x14ac:dyDescent="0.2">
      <c r="A360" s="27" t="s">
        <v>50</v>
      </c>
      <c r="E360" s="28" t="s">
        <v>694</v>
      </c>
    </row>
    <row r="361" spans="1:18" ht="38.25" x14ac:dyDescent="0.2">
      <c r="A361" s="29" t="s">
        <v>52</v>
      </c>
      <c r="E361" s="30" t="s">
        <v>695</v>
      </c>
    </row>
    <row r="362" spans="1:18" x14ac:dyDescent="0.2">
      <c r="A362" t="s">
        <v>54</v>
      </c>
      <c r="E362" s="28" t="s">
        <v>47</v>
      </c>
    </row>
    <row r="363" spans="1:18" ht="12.75" customHeight="1" x14ac:dyDescent="0.2">
      <c r="A363" s="5" t="s">
        <v>43</v>
      </c>
      <c r="B363" s="5"/>
      <c r="C363" s="31" t="s">
        <v>696</v>
      </c>
      <c r="D363" s="5"/>
      <c r="E363" s="20" t="s">
        <v>697</v>
      </c>
      <c r="F363" s="5"/>
      <c r="G363" s="5"/>
      <c r="H363" s="5"/>
      <c r="I363" s="32">
        <f>0+Q363</f>
        <v>0</v>
      </c>
      <c r="O363">
        <f>0+R363</f>
        <v>0</v>
      </c>
      <c r="Q363">
        <f>0+I364</f>
        <v>0</v>
      </c>
      <c r="R363">
        <f>0+O364</f>
        <v>0</v>
      </c>
    </row>
    <row r="364" spans="1:18" x14ac:dyDescent="0.2">
      <c r="A364" s="18" t="s">
        <v>45</v>
      </c>
      <c r="B364" s="22" t="s">
        <v>698</v>
      </c>
      <c r="C364" s="22" t="s">
        <v>699</v>
      </c>
      <c r="D364" s="18" t="s">
        <v>47</v>
      </c>
      <c r="E364" s="23" t="s">
        <v>700</v>
      </c>
      <c r="F364" s="24" t="s">
        <v>701</v>
      </c>
      <c r="G364" s="25">
        <v>5</v>
      </c>
      <c r="H364" s="26">
        <v>0</v>
      </c>
      <c r="I364" s="26">
        <f>ROUND(ROUND(H364,2)*ROUND(G364,3),2)</f>
        <v>0</v>
      </c>
      <c r="O364">
        <f>(I364*21)/100</f>
        <v>0</v>
      </c>
      <c r="P364" t="s">
        <v>23</v>
      </c>
    </row>
    <row r="365" spans="1:18" ht="25.5" x14ac:dyDescent="0.2">
      <c r="A365" s="27" t="s">
        <v>50</v>
      </c>
      <c r="E365" s="28" t="s">
        <v>702</v>
      </c>
    </row>
    <row r="366" spans="1:18" x14ac:dyDescent="0.2">
      <c r="A366" s="29" t="s">
        <v>52</v>
      </c>
      <c r="E366" s="30" t="s">
        <v>47</v>
      </c>
    </row>
    <row r="367" spans="1:18" x14ac:dyDescent="0.2">
      <c r="A367" t="s">
        <v>54</v>
      </c>
      <c r="E367" s="28" t="s">
        <v>47</v>
      </c>
    </row>
    <row r="368" spans="1:18" ht="12.75" customHeight="1" x14ac:dyDescent="0.2">
      <c r="A368" s="5" t="s">
        <v>43</v>
      </c>
      <c r="B368" s="5"/>
      <c r="C368" s="31" t="s">
        <v>205</v>
      </c>
      <c r="D368" s="5"/>
      <c r="E368" s="20" t="s">
        <v>206</v>
      </c>
      <c r="F368" s="5"/>
      <c r="G368" s="5"/>
      <c r="H368" s="5"/>
      <c r="I368" s="32">
        <f>0+Q368</f>
        <v>0</v>
      </c>
      <c r="O368">
        <f>0+R368</f>
        <v>0</v>
      </c>
      <c r="Q368">
        <f>0+I369+I373</f>
        <v>0</v>
      </c>
      <c r="R368">
        <f>0+O369+O373</f>
        <v>0</v>
      </c>
    </row>
    <row r="369" spans="1:18" ht="38.25" x14ac:dyDescent="0.2">
      <c r="A369" s="18" t="s">
        <v>45</v>
      </c>
      <c r="B369" s="22" t="s">
        <v>278</v>
      </c>
      <c r="C369" s="22" t="s">
        <v>354</v>
      </c>
      <c r="D369" s="18" t="s">
        <v>209</v>
      </c>
      <c r="E369" s="23" t="s">
        <v>355</v>
      </c>
      <c r="F369" s="24" t="s">
        <v>80</v>
      </c>
      <c r="G369" s="25">
        <v>1054.501</v>
      </c>
      <c r="H369" s="26">
        <v>0</v>
      </c>
      <c r="I369" s="26">
        <f>ROUND(ROUND(H369,2)*ROUND(G369,3),2)</f>
        <v>0</v>
      </c>
      <c r="O369">
        <f>(I369*21)/100</f>
        <v>0</v>
      </c>
      <c r="P369" t="s">
        <v>23</v>
      </c>
    </row>
    <row r="370" spans="1:18" ht="25.5" x14ac:dyDescent="0.2">
      <c r="A370" s="27" t="s">
        <v>50</v>
      </c>
      <c r="E370" s="28" t="s">
        <v>211</v>
      </c>
    </row>
    <row r="371" spans="1:18" ht="63.75" x14ac:dyDescent="0.2">
      <c r="A371" s="29" t="s">
        <v>52</v>
      </c>
      <c r="E371" s="30" t="s">
        <v>703</v>
      </c>
    </row>
    <row r="372" spans="1:18" x14ac:dyDescent="0.2">
      <c r="A372" t="s">
        <v>54</v>
      </c>
      <c r="E372" s="28" t="s">
        <v>47</v>
      </c>
    </row>
    <row r="373" spans="1:18" ht="38.25" x14ac:dyDescent="0.2">
      <c r="A373" s="18" t="s">
        <v>45</v>
      </c>
      <c r="B373" s="22" t="s">
        <v>704</v>
      </c>
      <c r="C373" s="22" t="s">
        <v>705</v>
      </c>
      <c r="D373" s="18" t="s">
        <v>209</v>
      </c>
      <c r="E373" s="23" t="s">
        <v>706</v>
      </c>
      <c r="F373" s="24" t="s">
        <v>80</v>
      </c>
      <c r="G373" s="25">
        <v>1.6040000000000001</v>
      </c>
      <c r="H373" s="26">
        <v>0</v>
      </c>
      <c r="I373" s="26">
        <f>ROUND(ROUND(H373,2)*ROUND(G373,3),2)</f>
        <v>0</v>
      </c>
      <c r="O373">
        <f>(I373*21)/100</f>
        <v>0</v>
      </c>
      <c r="P373" t="s">
        <v>23</v>
      </c>
    </row>
    <row r="374" spans="1:18" ht="25.5" x14ac:dyDescent="0.2">
      <c r="A374" s="27" t="s">
        <v>50</v>
      </c>
      <c r="E374" s="28" t="s">
        <v>211</v>
      </c>
    </row>
    <row r="375" spans="1:18" x14ac:dyDescent="0.2">
      <c r="A375" s="29" t="s">
        <v>52</v>
      </c>
      <c r="E375" s="30" t="s">
        <v>47</v>
      </c>
    </row>
    <row r="376" spans="1:18" x14ac:dyDescent="0.2">
      <c r="A376" t="s">
        <v>54</v>
      </c>
      <c r="E376" s="28" t="s">
        <v>47</v>
      </c>
    </row>
    <row r="377" spans="1:18" ht="12.75" customHeight="1" x14ac:dyDescent="0.2">
      <c r="A377" s="5" t="s">
        <v>43</v>
      </c>
      <c r="B377" s="5"/>
      <c r="C377" s="31" t="s">
        <v>234</v>
      </c>
      <c r="D377" s="5"/>
      <c r="E377" s="20" t="s">
        <v>235</v>
      </c>
      <c r="F377" s="5"/>
      <c r="G377" s="5"/>
      <c r="H377" s="5"/>
      <c r="I377" s="32">
        <f>0+Q377</f>
        <v>0</v>
      </c>
      <c r="O377">
        <f>0+R377</f>
        <v>0</v>
      </c>
      <c r="Q377">
        <f>0+I378</f>
        <v>0</v>
      </c>
      <c r="R377">
        <f>0+O378</f>
        <v>0</v>
      </c>
    </row>
    <row r="378" spans="1:18" ht="25.5" x14ac:dyDescent="0.2">
      <c r="A378" s="18" t="s">
        <v>45</v>
      </c>
      <c r="B378" s="22" t="s">
        <v>331</v>
      </c>
      <c r="C378" s="22" t="s">
        <v>391</v>
      </c>
      <c r="D378" s="18" t="s">
        <v>47</v>
      </c>
      <c r="E378" s="23" t="s">
        <v>392</v>
      </c>
      <c r="F378" s="24" t="s">
        <v>80</v>
      </c>
      <c r="G378" s="25">
        <v>1.6040000000000001</v>
      </c>
      <c r="H378" s="26">
        <v>0</v>
      </c>
      <c r="I378" s="26">
        <f>ROUND(ROUND(H378,2)*ROUND(G378,3),2)</f>
        <v>0</v>
      </c>
      <c r="O378">
        <f>(I378*21)/100</f>
        <v>0</v>
      </c>
      <c r="P378" t="s">
        <v>23</v>
      </c>
    </row>
    <row r="379" spans="1:18" ht="25.5" x14ac:dyDescent="0.2">
      <c r="A379" s="27" t="s">
        <v>50</v>
      </c>
      <c r="E379" s="28" t="s">
        <v>393</v>
      </c>
    </row>
    <row r="380" spans="1:18" x14ac:dyDescent="0.2">
      <c r="A380" s="29" t="s">
        <v>52</v>
      </c>
      <c r="E380" s="30" t="s">
        <v>47</v>
      </c>
    </row>
    <row r="381" spans="1:18" x14ac:dyDescent="0.2">
      <c r="A381" t="s">
        <v>54</v>
      </c>
      <c r="E381" s="28" t="s">
        <v>47</v>
      </c>
    </row>
    <row r="382" spans="1:18" ht="12.75" customHeight="1" x14ac:dyDescent="0.2">
      <c r="A382" s="5" t="s">
        <v>43</v>
      </c>
      <c r="B382" s="5"/>
      <c r="C382" s="31" t="s">
        <v>707</v>
      </c>
      <c r="D382" s="5"/>
      <c r="E382" s="20" t="s">
        <v>708</v>
      </c>
      <c r="F382" s="5"/>
      <c r="G382" s="5"/>
      <c r="H382" s="5"/>
      <c r="I382" s="32">
        <f>0+Q382</f>
        <v>0</v>
      </c>
      <c r="O382">
        <f>0+R382</f>
        <v>0</v>
      </c>
      <c r="Q382">
        <f>0+I383</f>
        <v>0</v>
      </c>
      <c r="R382">
        <f>0+O383</f>
        <v>0</v>
      </c>
    </row>
    <row r="383" spans="1:18" x14ac:dyDescent="0.2">
      <c r="A383" s="18" t="s">
        <v>45</v>
      </c>
      <c r="B383" s="22" t="s">
        <v>325</v>
      </c>
      <c r="C383" s="22" t="s">
        <v>709</v>
      </c>
      <c r="D383" s="18" t="s">
        <v>47</v>
      </c>
      <c r="E383" s="23" t="s">
        <v>710</v>
      </c>
      <c r="F383" s="24" t="s">
        <v>80</v>
      </c>
      <c r="G383" s="25">
        <v>868.66600000000005</v>
      </c>
      <c r="H383" s="26">
        <v>0</v>
      </c>
      <c r="I383" s="26">
        <f>ROUND(ROUND(H383,2)*ROUND(G383,3),2)</f>
        <v>0</v>
      </c>
      <c r="O383">
        <f>(I383*21)/100</f>
        <v>0</v>
      </c>
      <c r="P383" t="s">
        <v>23</v>
      </c>
    </row>
    <row r="384" spans="1:18" ht="38.25" x14ac:dyDescent="0.2">
      <c r="A384" s="27" t="s">
        <v>50</v>
      </c>
      <c r="E384" s="28" t="s">
        <v>711</v>
      </c>
    </row>
    <row r="385" spans="1:18" x14ac:dyDescent="0.2">
      <c r="A385" s="29" t="s">
        <v>52</v>
      </c>
      <c r="E385" s="30" t="s">
        <v>47</v>
      </c>
    </row>
    <row r="386" spans="1:18" x14ac:dyDescent="0.2">
      <c r="A386" t="s">
        <v>54</v>
      </c>
      <c r="E386" s="28" t="s">
        <v>47</v>
      </c>
    </row>
    <row r="387" spans="1:18" ht="12.75" customHeight="1" x14ac:dyDescent="0.2">
      <c r="A387" s="5" t="s">
        <v>43</v>
      </c>
      <c r="B387" s="5"/>
      <c r="C387" s="31" t="s">
        <v>712</v>
      </c>
      <c r="D387" s="5"/>
      <c r="E387" s="20" t="s">
        <v>326</v>
      </c>
      <c r="F387" s="5"/>
      <c r="G387" s="5"/>
      <c r="H387" s="5"/>
      <c r="I387" s="32">
        <f>0+Q387</f>
        <v>0</v>
      </c>
      <c r="O387">
        <f>0+R387</f>
        <v>0</v>
      </c>
      <c r="Q387">
        <f>0+I388+I392+I396</f>
        <v>0</v>
      </c>
      <c r="R387">
        <f>0+O388+O392+O396</f>
        <v>0</v>
      </c>
    </row>
    <row r="388" spans="1:18" ht="25.5" x14ac:dyDescent="0.2">
      <c r="A388" s="18" t="s">
        <v>45</v>
      </c>
      <c r="B388" s="22" t="s">
        <v>713</v>
      </c>
      <c r="C388" s="22" t="s">
        <v>714</v>
      </c>
      <c r="D388" s="18" t="s">
        <v>47</v>
      </c>
      <c r="E388" s="23" t="s">
        <v>715</v>
      </c>
      <c r="F388" s="24" t="s">
        <v>716</v>
      </c>
      <c r="G388" s="25">
        <v>1</v>
      </c>
      <c r="H388" s="26">
        <v>0</v>
      </c>
      <c r="I388" s="26">
        <f>ROUND(ROUND(H388,2)*ROUND(G388,3),2)</f>
        <v>0</v>
      </c>
      <c r="O388">
        <f>(I388*21)/100</f>
        <v>0</v>
      </c>
      <c r="P388" t="s">
        <v>23</v>
      </c>
    </row>
    <row r="389" spans="1:18" ht="25.5" x14ac:dyDescent="0.2">
      <c r="A389" s="27" t="s">
        <v>50</v>
      </c>
      <c r="E389" s="28" t="s">
        <v>715</v>
      </c>
    </row>
    <row r="390" spans="1:18" x14ac:dyDescent="0.2">
      <c r="A390" s="29" t="s">
        <v>52</v>
      </c>
      <c r="E390" s="30" t="s">
        <v>47</v>
      </c>
    </row>
    <row r="391" spans="1:18" x14ac:dyDescent="0.2">
      <c r="A391" t="s">
        <v>54</v>
      </c>
      <c r="E391" s="28" t="s">
        <v>47</v>
      </c>
    </row>
    <row r="392" spans="1:18" ht="25.5" x14ac:dyDescent="0.2">
      <c r="A392" s="18" t="s">
        <v>45</v>
      </c>
      <c r="B392" s="22" t="s">
        <v>717</v>
      </c>
      <c r="C392" s="22" t="s">
        <v>718</v>
      </c>
      <c r="D392" s="18" t="s">
        <v>47</v>
      </c>
      <c r="E392" s="23" t="s">
        <v>719</v>
      </c>
      <c r="F392" s="24" t="s">
        <v>716</v>
      </c>
      <c r="G392" s="25">
        <v>1</v>
      </c>
      <c r="H392" s="26">
        <v>0</v>
      </c>
      <c r="I392" s="26">
        <f>ROUND(ROUND(H392,2)*ROUND(G392,3),2)</f>
        <v>0</v>
      </c>
      <c r="O392">
        <f>(I392*21)/100</f>
        <v>0</v>
      </c>
      <c r="P392" t="s">
        <v>23</v>
      </c>
    </row>
    <row r="393" spans="1:18" ht="25.5" x14ac:dyDescent="0.2">
      <c r="A393" s="27" t="s">
        <v>50</v>
      </c>
      <c r="E393" s="28" t="s">
        <v>719</v>
      </c>
    </row>
    <row r="394" spans="1:18" x14ac:dyDescent="0.2">
      <c r="A394" s="29" t="s">
        <v>52</v>
      </c>
      <c r="E394" s="30" t="s">
        <v>47</v>
      </c>
    </row>
    <row r="395" spans="1:18" x14ac:dyDescent="0.2">
      <c r="A395" t="s">
        <v>54</v>
      </c>
      <c r="E395" s="28" t="s">
        <v>47</v>
      </c>
    </row>
    <row r="396" spans="1:18" ht="25.5" x14ac:dyDescent="0.2">
      <c r="A396" s="18" t="s">
        <v>45</v>
      </c>
      <c r="B396" s="22" t="s">
        <v>720</v>
      </c>
      <c r="C396" s="22" t="s">
        <v>721</v>
      </c>
      <c r="D396" s="18" t="s">
        <v>47</v>
      </c>
      <c r="E396" s="23" t="s">
        <v>722</v>
      </c>
      <c r="F396" s="24" t="s">
        <v>716</v>
      </c>
      <c r="G396" s="25">
        <v>2</v>
      </c>
      <c r="H396" s="26">
        <v>0</v>
      </c>
      <c r="I396" s="26">
        <f>ROUND(ROUND(H396,2)*ROUND(G396,3),2)</f>
        <v>0</v>
      </c>
      <c r="O396">
        <f>(I396*21)/100</f>
        <v>0</v>
      </c>
      <c r="P396" t="s">
        <v>23</v>
      </c>
    </row>
    <row r="397" spans="1:18" ht="25.5" x14ac:dyDescent="0.2">
      <c r="A397" s="27" t="s">
        <v>50</v>
      </c>
      <c r="E397" s="28" t="s">
        <v>722</v>
      </c>
    </row>
    <row r="398" spans="1:18" x14ac:dyDescent="0.2">
      <c r="A398" s="29" t="s">
        <v>52</v>
      </c>
      <c r="E398" s="30" t="s">
        <v>47</v>
      </c>
    </row>
    <row r="399" spans="1:18" x14ac:dyDescent="0.2">
      <c r="A399" t="s">
        <v>54</v>
      </c>
      <c r="E399" s="28" t="s">
        <v>47</v>
      </c>
    </row>
  </sheetData>
  <mergeCells count="12">
    <mergeCell ref="F7:F8"/>
    <mergeCell ref="G7:G8"/>
    <mergeCell ref="H7:I7"/>
    <mergeCell ref="C3:D3"/>
    <mergeCell ref="C4:D4"/>
    <mergeCell ref="C5:D5"/>
    <mergeCell ref="C6:D6"/>
    <mergeCell ref="A7:A8"/>
    <mergeCell ref="B7:B8"/>
    <mergeCell ref="C7:C8"/>
    <mergeCell ref="D7:D8"/>
    <mergeCell ref="E7:E8"/>
  </mergeCells>
  <pageMargins left="0.75" right="0.75" top="1" bottom="1" header="0.5" footer="0.5"/>
  <pageSetup paperSize="9" fitToHeight="0" orientation="portrait" horizontalDpi="300" verticalDpi="300"/>
  <drawing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R187"/>
  <sheetViews>
    <sheetView workbookViewId="0">
      <pane ySplit="9" topLeftCell="A10" activePane="bottomLeft" state="frozen"/>
      <selection pane="bottomLeft" activeCell="A10" sqref="A10"/>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0+O10+O23+O52+O137+O162+O179</f>
        <v>0</v>
      </c>
      <c r="P2" t="s">
        <v>22</v>
      </c>
    </row>
    <row r="3" spans="1:18" ht="15" customHeight="1" x14ac:dyDescent="0.25">
      <c r="A3" t="s">
        <v>12</v>
      </c>
      <c r="B3" s="10" t="s">
        <v>14</v>
      </c>
      <c r="C3" s="41" t="s">
        <v>15</v>
      </c>
      <c r="D3" s="37"/>
      <c r="E3" s="11" t="s">
        <v>16</v>
      </c>
      <c r="F3" s="1"/>
      <c r="G3" s="8"/>
      <c r="H3" s="7" t="s">
        <v>725</v>
      </c>
      <c r="I3" s="33">
        <f>0+I10+I23+I52+I137+I162+I179</f>
        <v>0</v>
      </c>
      <c r="O3" t="s">
        <v>19</v>
      </c>
      <c r="P3" t="s">
        <v>23</v>
      </c>
    </row>
    <row r="4" spans="1:18" ht="15" customHeight="1" x14ac:dyDescent="0.25">
      <c r="A4" t="s">
        <v>17</v>
      </c>
      <c r="B4" s="10" t="s">
        <v>362</v>
      </c>
      <c r="C4" s="41" t="s">
        <v>363</v>
      </c>
      <c r="D4" s="37"/>
      <c r="E4" s="11" t="s">
        <v>364</v>
      </c>
      <c r="F4" s="1"/>
      <c r="G4" s="1"/>
      <c r="H4" s="9"/>
      <c r="I4" s="9"/>
      <c r="O4" t="s">
        <v>20</v>
      </c>
      <c r="P4" t="s">
        <v>23</v>
      </c>
    </row>
    <row r="5" spans="1:18" ht="12.75" customHeight="1" x14ac:dyDescent="0.25">
      <c r="A5" t="s">
        <v>365</v>
      </c>
      <c r="B5" s="10" t="s">
        <v>362</v>
      </c>
      <c r="C5" s="41" t="s">
        <v>723</v>
      </c>
      <c r="D5" s="37"/>
      <c r="E5" s="11" t="s">
        <v>724</v>
      </c>
      <c r="F5" s="1"/>
      <c r="G5" s="1"/>
      <c r="H5" s="1"/>
      <c r="I5" s="1"/>
      <c r="O5" t="s">
        <v>21</v>
      </c>
      <c r="P5" t="s">
        <v>23</v>
      </c>
    </row>
    <row r="6" spans="1:18" ht="12.75" customHeight="1" x14ac:dyDescent="0.25">
      <c r="A6" t="s">
        <v>368</v>
      </c>
      <c r="B6" s="13" t="s">
        <v>18</v>
      </c>
      <c r="C6" s="42" t="s">
        <v>725</v>
      </c>
      <c r="D6" s="43"/>
      <c r="E6" s="14" t="s">
        <v>726</v>
      </c>
      <c r="F6" s="5"/>
      <c r="G6" s="5"/>
      <c r="H6" s="5"/>
      <c r="I6" s="5"/>
    </row>
    <row r="7" spans="1:18" ht="12.75" customHeight="1" x14ac:dyDescent="0.2">
      <c r="A7" s="40" t="s">
        <v>26</v>
      </c>
      <c r="B7" s="40" t="s">
        <v>28</v>
      </c>
      <c r="C7" s="40" t="s">
        <v>30</v>
      </c>
      <c r="D7" s="40" t="s">
        <v>31</v>
      </c>
      <c r="E7" s="40" t="s">
        <v>32</v>
      </c>
      <c r="F7" s="40" t="s">
        <v>34</v>
      </c>
      <c r="G7" s="40" t="s">
        <v>36</v>
      </c>
      <c r="H7" s="40" t="s">
        <v>38</v>
      </c>
      <c r="I7" s="40"/>
    </row>
    <row r="8" spans="1:18" ht="12.75" customHeight="1" x14ac:dyDescent="0.2">
      <c r="A8" s="40"/>
      <c r="B8" s="40"/>
      <c r="C8" s="40"/>
      <c r="D8" s="40"/>
      <c r="E8" s="40"/>
      <c r="F8" s="40"/>
      <c r="G8" s="40"/>
      <c r="H8" s="12" t="s">
        <v>39</v>
      </c>
      <c r="I8" s="12" t="s">
        <v>41</v>
      </c>
    </row>
    <row r="9" spans="1:18" ht="12.75" customHeight="1" x14ac:dyDescent="0.2">
      <c r="A9" s="12" t="s">
        <v>27</v>
      </c>
      <c r="B9" s="12" t="s">
        <v>29</v>
      </c>
      <c r="C9" s="12" t="s">
        <v>23</v>
      </c>
      <c r="D9" s="12" t="s">
        <v>22</v>
      </c>
      <c r="E9" s="12" t="s">
        <v>33</v>
      </c>
      <c r="F9" s="12" t="s">
        <v>35</v>
      </c>
      <c r="G9" s="12" t="s">
        <v>37</v>
      </c>
      <c r="H9" s="12" t="s">
        <v>40</v>
      </c>
      <c r="I9" s="12" t="s">
        <v>42</v>
      </c>
    </row>
    <row r="10" spans="1:18" ht="12.75" customHeight="1" x14ac:dyDescent="0.2">
      <c r="A10" s="15" t="s">
        <v>43</v>
      </c>
      <c r="B10" s="15"/>
      <c r="C10" s="19" t="s">
        <v>157</v>
      </c>
      <c r="D10" s="15"/>
      <c r="E10" s="20" t="s">
        <v>326</v>
      </c>
      <c r="F10" s="15"/>
      <c r="G10" s="15"/>
      <c r="H10" s="15"/>
      <c r="I10" s="21">
        <f>0+Q10</f>
        <v>0</v>
      </c>
      <c r="O10">
        <f>0+R10</f>
        <v>0</v>
      </c>
      <c r="Q10">
        <f>0+I11+I15+I19</f>
        <v>0</v>
      </c>
      <c r="R10">
        <f>0+O11+O15+O19</f>
        <v>0</v>
      </c>
    </row>
    <row r="11" spans="1:18" x14ac:dyDescent="0.2">
      <c r="A11" s="18" t="s">
        <v>45</v>
      </c>
      <c r="B11" s="22" t="s">
        <v>29</v>
      </c>
      <c r="C11" s="22" t="s">
        <v>727</v>
      </c>
      <c r="D11" s="18" t="s">
        <v>47</v>
      </c>
      <c r="E11" s="23" t="s">
        <v>728</v>
      </c>
      <c r="F11" s="24" t="s">
        <v>80</v>
      </c>
      <c r="G11" s="25">
        <v>1</v>
      </c>
      <c r="H11" s="26">
        <v>0</v>
      </c>
      <c r="I11" s="26">
        <f>ROUND(ROUND(H11,2)*ROUND(G11,3),2)</f>
        <v>0</v>
      </c>
      <c r="O11">
        <f>(I11*21)/100</f>
        <v>0</v>
      </c>
      <c r="P11" t="s">
        <v>23</v>
      </c>
    </row>
    <row r="12" spans="1:18" x14ac:dyDescent="0.2">
      <c r="A12" s="27" t="s">
        <v>50</v>
      </c>
      <c r="E12" s="28" t="s">
        <v>728</v>
      </c>
    </row>
    <row r="13" spans="1:18" x14ac:dyDescent="0.2">
      <c r="A13" s="29" t="s">
        <v>52</v>
      </c>
      <c r="E13" s="30" t="s">
        <v>47</v>
      </c>
    </row>
    <row r="14" spans="1:18" x14ac:dyDescent="0.2">
      <c r="A14" t="s">
        <v>54</v>
      </c>
      <c r="E14" s="28" t="s">
        <v>47</v>
      </c>
    </row>
    <row r="15" spans="1:18" x14ac:dyDescent="0.2">
      <c r="A15" s="18" t="s">
        <v>45</v>
      </c>
      <c r="B15" s="22" t="s">
        <v>23</v>
      </c>
      <c r="C15" s="22" t="s">
        <v>729</v>
      </c>
      <c r="D15" s="18" t="s">
        <v>47</v>
      </c>
      <c r="E15" s="23" t="s">
        <v>328</v>
      </c>
      <c r="F15" s="24" t="s">
        <v>716</v>
      </c>
      <c r="G15" s="25">
        <v>1</v>
      </c>
      <c r="H15" s="26">
        <v>0</v>
      </c>
      <c r="I15" s="26">
        <f>ROUND(ROUND(H15,2)*ROUND(G15,3),2)</f>
        <v>0</v>
      </c>
      <c r="O15">
        <f>(I15*21)/100</f>
        <v>0</v>
      </c>
      <c r="P15" t="s">
        <v>23</v>
      </c>
    </row>
    <row r="16" spans="1:18" x14ac:dyDescent="0.2">
      <c r="A16" s="27" t="s">
        <v>50</v>
      </c>
      <c r="E16" s="28" t="s">
        <v>328</v>
      </c>
    </row>
    <row r="17" spans="1:18" x14ac:dyDescent="0.2">
      <c r="A17" s="29" t="s">
        <v>52</v>
      </c>
      <c r="E17" s="30" t="s">
        <v>47</v>
      </c>
    </row>
    <row r="18" spans="1:18" x14ac:dyDescent="0.2">
      <c r="A18" t="s">
        <v>54</v>
      </c>
      <c r="E18" s="28" t="s">
        <v>47</v>
      </c>
    </row>
    <row r="19" spans="1:18" x14ac:dyDescent="0.2">
      <c r="A19" s="18" t="s">
        <v>45</v>
      </c>
      <c r="B19" s="22" t="s">
        <v>22</v>
      </c>
      <c r="C19" s="22" t="s">
        <v>730</v>
      </c>
      <c r="D19" s="18" t="s">
        <v>47</v>
      </c>
      <c r="E19" s="23" t="s">
        <v>731</v>
      </c>
      <c r="F19" s="24" t="s">
        <v>716</v>
      </c>
      <c r="G19" s="25">
        <v>1</v>
      </c>
      <c r="H19" s="26">
        <v>0</v>
      </c>
      <c r="I19" s="26">
        <f>ROUND(ROUND(H19,2)*ROUND(G19,3),2)</f>
        <v>0</v>
      </c>
      <c r="O19">
        <f>(I19*21)/100</f>
        <v>0</v>
      </c>
      <c r="P19" t="s">
        <v>23</v>
      </c>
    </row>
    <row r="20" spans="1:18" x14ac:dyDescent="0.2">
      <c r="A20" s="27" t="s">
        <v>50</v>
      </c>
      <c r="E20" s="28" t="s">
        <v>731</v>
      </c>
    </row>
    <row r="21" spans="1:18" x14ac:dyDescent="0.2">
      <c r="A21" s="29" t="s">
        <v>52</v>
      </c>
      <c r="E21" s="30" t="s">
        <v>47</v>
      </c>
    </row>
    <row r="22" spans="1:18" x14ac:dyDescent="0.2">
      <c r="A22" t="s">
        <v>54</v>
      </c>
      <c r="E22" s="28" t="s">
        <v>47</v>
      </c>
    </row>
    <row r="23" spans="1:18" ht="12.75" customHeight="1" x14ac:dyDescent="0.2">
      <c r="A23" s="5" t="s">
        <v>43</v>
      </c>
      <c r="B23" s="5"/>
      <c r="C23" s="31" t="s">
        <v>614</v>
      </c>
      <c r="D23" s="5"/>
      <c r="E23" s="20" t="s">
        <v>732</v>
      </c>
      <c r="F23" s="5"/>
      <c r="G23" s="5"/>
      <c r="H23" s="5"/>
      <c r="I23" s="32">
        <f>0+Q23</f>
        <v>0</v>
      </c>
      <c r="O23">
        <f>0+R23</f>
        <v>0</v>
      </c>
      <c r="Q23">
        <f>0+I24+I28+I32+I36+I40+I44+I48</f>
        <v>0</v>
      </c>
      <c r="R23">
        <f>0+O24+O28+O32+O36+O40+O44+O48</f>
        <v>0</v>
      </c>
    </row>
    <row r="24" spans="1:18" x14ac:dyDescent="0.2">
      <c r="A24" s="18" t="s">
        <v>45</v>
      </c>
      <c r="B24" s="22" t="s">
        <v>33</v>
      </c>
      <c r="C24" s="22" t="s">
        <v>733</v>
      </c>
      <c r="D24" s="18" t="s">
        <v>47</v>
      </c>
      <c r="E24" s="23" t="s">
        <v>734</v>
      </c>
      <c r="F24" s="24" t="s">
        <v>735</v>
      </c>
      <c r="G24" s="25">
        <v>2</v>
      </c>
      <c r="H24" s="26">
        <v>0</v>
      </c>
      <c r="I24" s="26">
        <f>ROUND(ROUND(H24,2)*ROUND(G24,3),2)</f>
        <v>0</v>
      </c>
      <c r="O24">
        <f>(I24*21)/100</f>
        <v>0</v>
      </c>
      <c r="P24" t="s">
        <v>23</v>
      </c>
    </row>
    <row r="25" spans="1:18" x14ac:dyDescent="0.2">
      <c r="A25" s="27" t="s">
        <v>50</v>
      </c>
      <c r="E25" s="28" t="s">
        <v>734</v>
      </c>
    </row>
    <row r="26" spans="1:18" x14ac:dyDescent="0.2">
      <c r="A26" s="29" t="s">
        <v>52</v>
      </c>
      <c r="E26" s="30" t="s">
        <v>47</v>
      </c>
    </row>
    <row r="27" spans="1:18" x14ac:dyDescent="0.2">
      <c r="A27" t="s">
        <v>54</v>
      </c>
      <c r="E27" s="28" t="s">
        <v>47</v>
      </c>
    </row>
    <row r="28" spans="1:18" ht="25.5" x14ac:dyDescent="0.2">
      <c r="A28" s="18" t="s">
        <v>45</v>
      </c>
      <c r="B28" s="22" t="s">
        <v>35</v>
      </c>
      <c r="C28" s="22" t="s">
        <v>736</v>
      </c>
      <c r="D28" s="18" t="s">
        <v>47</v>
      </c>
      <c r="E28" s="23" t="s">
        <v>737</v>
      </c>
      <c r="F28" s="24" t="s">
        <v>298</v>
      </c>
      <c r="G28" s="25">
        <v>2</v>
      </c>
      <c r="H28" s="26">
        <v>0</v>
      </c>
      <c r="I28" s="26">
        <f>ROUND(ROUND(H28,2)*ROUND(G28,3),2)</f>
        <v>0</v>
      </c>
      <c r="O28">
        <f>(I28*21)/100</f>
        <v>0</v>
      </c>
      <c r="P28" t="s">
        <v>23</v>
      </c>
    </row>
    <row r="29" spans="1:18" ht="25.5" x14ac:dyDescent="0.2">
      <c r="A29" s="27" t="s">
        <v>50</v>
      </c>
      <c r="E29" s="28" t="s">
        <v>737</v>
      </c>
    </row>
    <row r="30" spans="1:18" x14ac:dyDescent="0.2">
      <c r="A30" s="29" t="s">
        <v>52</v>
      </c>
      <c r="E30" s="30" t="s">
        <v>47</v>
      </c>
    </row>
    <row r="31" spans="1:18" x14ac:dyDescent="0.2">
      <c r="A31" t="s">
        <v>54</v>
      </c>
      <c r="E31" s="28" t="s">
        <v>47</v>
      </c>
    </row>
    <row r="32" spans="1:18" x14ac:dyDescent="0.2">
      <c r="A32" s="18" t="s">
        <v>45</v>
      </c>
      <c r="B32" s="22" t="s">
        <v>37</v>
      </c>
      <c r="C32" s="22" t="s">
        <v>738</v>
      </c>
      <c r="D32" s="18" t="s">
        <v>47</v>
      </c>
      <c r="E32" s="23" t="s">
        <v>739</v>
      </c>
      <c r="F32" s="24" t="s">
        <v>735</v>
      </c>
      <c r="G32" s="25">
        <v>2</v>
      </c>
      <c r="H32" s="26">
        <v>0</v>
      </c>
      <c r="I32" s="26">
        <f>ROUND(ROUND(H32,2)*ROUND(G32,3),2)</f>
        <v>0</v>
      </c>
      <c r="O32">
        <f>(I32*21)/100</f>
        <v>0</v>
      </c>
      <c r="P32" t="s">
        <v>23</v>
      </c>
    </row>
    <row r="33" spans="1:16" x14ac:dyDescent="0.2">
      <c r="A33" s="27" t="s">
        <v>50</v>
      </c>
      <c r="E33" s="28" t="s">
        <v>739</v>
      </c>
    </row>
    <row r="34" spans="1:16" x14ac:dyDescent="0.2">
      <c r="A34" s="29" t="s">
        <v>52</v>
      </c>
      <c r="E34" s="30" t="s">
        <v>47</v>
      </c>
    </row>
    <row r="35" spans="1:16" x14ac:dyDescent="0.2">
      <c r="A35" t="s">
        <v>54</v>
      </c>
      <c r="E35" s="28" t="s">
        <v>47</v>
      </c>
    </row>
    <row r="36" spans="1:16" x14ac:dyDescent="0.2">
      <c r="A36" s="18" t="s">
        <v>45</v>
      </c>
      <c r="B36" s="22" t="s">
        <v>77</v>
      </c>
      <c r="C36" s="22" t="s">
        <v>740</v>
      </c>
      <c r="D36" s="18" t="s">
        <v>47</v>
      </c>
      <c r="E36" s="23" t="s">
        <v>741</v>
      </c>
      <c r="F36" s="24" t="s">
        <v>298</v>
      </c>
      <c r="G36" s="25">
        <v>2</v>
      </c>
      <c r="H36" s="26">
        <v>0</v>
      </c>
      <c r="I36" s="26">
        <f>ROUND(ROUND(H36,2)*ROUND(G36,3),2)</f>
        <v>0</v>
      </c>
      <c r="O36">
        <f>(I36*21)/100</f>
        <v>0</v>
      </c>
      <c r="P36" t="s">
        <v>23</v>
      </c>
    </row>
    <row r="37" spans="1:16" x14ac:dyDescent="0.2">
      <c r="A37" s="27" t="s">
        <v>50</v>
      </c>
      <c r="E37" s="28" t="s">
        <v>741</v>
      </c>
    </row>
    <row r="38" spans="1:16" x14ac:dyDescent="0.2">
      <c r="A38" s="29" t="s">
        <v>52</v>
      </c>
      <c r="E38" s="30" t="s">
        <v>47</v>
      </c>
    </row>
    <row r="39" spans="1:16" x14ac:dyDescent="0.2">
      <c r="A39" t="s">
        <v>54</v>
      </c>
      <c r="E39" s="28" t="s">
        <v>47</v>
      </c>
    </row>
    <row r="40" spans="1:16" x14ac:dyDescent="0.2">
      <c r="A40" s="18" t="s">
        <v>45</v>
      </c>
      <c r="B40" s="22" t="s">
        <v>82</v>
      </c>
      <c r="C40" s="22" t="s">
        <v>740</v>
      </c>
      <c r="D40" s="18" t="s">
        <v>29</v>
      </c>
      <c r="E40" s="23" t="s">
        <v>742</v>
      </c>
      <c r="F40" s="24" t="s">
        <v>298</v>
      </c>
      <c r="G40" s="25">
        <v>2</v>
      </c>
      <c r="H40" s="26">
        <v>0</v>
      </c>
      <c r="I40" s="26">
        <f>ROUND(ROUND(H40,2)*ROUND(G40,3),2)</f>
        <v>0</v>
      </c>
      <c r="O40">
        <f>(I40*21)/100</f>
        <v>0</v>
      </c>
      <c r="P40" t="s">
        <v>23</v>
      </c>
    </row>
    <row r="41" spans="1:16" x14ac:dyDescent="0.2">
      <c r="A41" s="27" t="s">
        <v>50</v>
      </c>
      <c r="E41" s="28" t="s">
        <v>742</v>
      </c>
    </row>
    <row r="42" spans="1:16" x14ac:dyDescent="0.2">
      <c r="A42" s="29" t="s">
        <v>52</v>
      </c>
      <c r="E42" s="30" t="s">
        <v>47</v>
      </c>
    </row>
    <row r="43" spans="1:16" x14ac:dyDescent="0.2">
      <c r="A43" t="s">
        <v>54</v>
      </c>
      <c r="E43" s="28" t="s">
        <v>47</v>
      </c>
    </row>
    <row r="44" spans="1:16" x14ac:dyDescent="0.2">
      <c r="A44" s="18" t="s">
        <v>45</v>
      </c>
      <c r="B44" s="22" t="s">
        <v>40</v>
      </c>
      <c r="C44" s="22" t="s">
        <v>743</v>
      </c>
      <c r="D44" s="18" t="s">
        <v>47</v>
      </c>
      <c r="E44" s="23" t="s">
        <v>744</v>
      </c>
      <c r="F44" s="24" t="s">
        <v>735</v>
      </c>
      <c r="G44" s="25">
        <v>2</v>
      </c>
      <c r="H44" s="26">
        <v>0</v>
      </c>
      <c r="I44" s="26">
        <f>ROUND(ROUND(H44,2)*ROUND(G44,3),2)</f>
        <v>0</v>
      </c>
      <c r="O44">
        <f>(I44*21)/100</f>
        <v>0</v>
      </c>
      <c r="P44" t="s">
        <v>23</v>
      </c>
    </row>
    <row r="45" spans="1:16" x14ac:dyDescent="0.2">
      <c r="A45" s="27" t="s">
        <v>50</v>
      </c>
      <c r="E45" s="28" t="s">
        <v>744</v>
      </c>
    </row>
    <row r="46" spans="1:16" x14ac:dyDescent="0.2">
      <c r="A46" s="29" t="s">
        <v>52</v>
      </c>
      <c r="E46" s="30" t="s">
        <v>47</v>
      </c>
    </row>
    <row r="47" spans="1:16" x14ac:dyDescent="0.2">
      <c r="A47" t="s">
        <v>54</v>
      </c>
      <c r="E47" s="28" t="s">
        <v>47</v>
      </c>
    </row>
    <row r="48" spans="1:16" x14ac:dyDescent="0.2">
      <c r="A48" s="18" t="s">
        <v>45</v>
      </c>
      <c r="B48" s="22" t="s">
        <v>42</v>
      </c>
      <c r="C48" s="22" t="s">
        <v>745</v>
      </c>
      <c r="D48" s="18" t="s">
        <v>47</v>
      </c>
      <c r="E48" s="23" t="s">
        <v>746</v>
      </c>
      <c r="F48" s="24" t="s">
        <v>735</v>
      </c>
      <c r="G48" s="25">
        <v>2</v>
      </c>
      <c r="H48" s="26">
        <v>0</v>
      </c>
      <c r="I48" s="26">
        <f>ROUND(ROUND(H48,2)*ROUND(G48,3),2)</f>
        <v>0</v>
      </c>
      <c r="O48">
        <f>(I48*21)/100</f>
        <v>0</v>
      </c>
      <c r="P48" t="s">
        <v>23</v>
      </c>
    </row>
    <row r="49" spans="1:18" x14ac:dyDescent="0.2">
      <c r="A49" s="27" t="s">
        <v>50</v>
      </c>
      <c r="E49" s="28" t="s">
        <v>746</v>
      </c>
    </row>
    <row r="50" spans="1:18" x14ac:dyDescent="0.2">
      <c r="A50" s="29" t="s">
        <v>52</v>
      </c>
      <c r="E50" s="30" t="s">
        <v>47</v>
      </c>
    </row>
    <row r="51" spans="1:18" x14ac:dyDescent="0.2">
      <c r="A51" t="s">
        <v>54</v>
      </c>
      <c r="E51" s="28" t="s">
        <v>47</v>
      </c>
    </row>
    <row r="52" spans="1:18" ht="12.75" customHeight="1" x14ac:dyDescent="0.2">
      <c r="A52" s="5" t="s">
        <v>43</v>
      </c>
      <c r="B52" s="5"/>
      <c r="C52" s="31" t="s">
        <v>514</v>
      </c>
      <c r="D52" s="5"/>
      <c r="E52" s="20" t="s">
        <v>747</v>
      </c>
      <c r="F52" s="5"/>
      <c r="G52" s="5"/>
      <c r="H52" s="5"/>
      <c r="I52" s="32">
        <f>0+Q52</f>
        <v>0</v>
      </c>
      <c r="O52">
        <f>0+R52</f>
        <v>0</v>
      </c>
      <c r="Q52">
        <f>0+I53+I57+I61+I65+I69+I73+I77+I81+I85+I89+I93+I97+I101+I105+I109+I113+I117+I121+I125+I129+I133</f>
        <v>0</v>
      </c>
      <c r="R52">
        <f>0+O53+O57+O61+O65+O69+O73+O77+O81+O85+O89+O93+O97+O101+O105+O109+O113+O117+O121+O125+O129+O133</f>
        <v>0</v>
      </c>
    </row>
    <row r="53" spans="1:18" x14ac:dyDescent="0.2">
      <c r="A53" s="18" t="s">
        <v>45</v>
      </c>
      <c r="B53" s="22" t="s">
        <v>92</v>
      </c>
      <c r="C53" s="22" t="s">
        <v>748</v>
      </c>
      <c r="D53" s="18" t="s">
        <v>47</v>
      </c>
      <c r="E53" s="23" t="s">
        <v>749</v>
      </c>
      <c r="F53" s="24" t="s">
        <v>735</v>
      </c>
      <c r="G53" s="25">
        <v>1</v>
      </c>
      <c r="H53" s="26">
        <v>0</v>
      </c>
      <c r="I53" s="26">
        <f>ROUND(ROUND(H53,2)*ROUND(G53,3),2)</f>
        <v>0</v>
      </c>
      <c r="O53">
        <f>(I53*21)/100</f>
        <v>0</v>
      </c>
      <c r="P53" t="s">
        <v>23</v>
      </c>
    </row>
    <row r="54" spans="1:18" x14ac:dyDescent="0.2">
      <c r="A54" s="27" t="s">
        <v>50</v>
      </c>
      <c r="E54" s="28" t="s">
        <v>749</v>
      </c>
    </row>
    <row r="55" spans="1:18" x14ac:dyDescent="0.2">
      <c r="A55" s="29" t="s">
        <v>52</v>
      </c>
      <c r="E55" s="30" t="s">
        <v>47</v>
      </c>
    </row>
    <row r="56" spans="1:18" x14ac:dyDescent="0.2">
      <c r="A56" t="s">
        <v>54</v>
      </c>
      <c r="E56" s="28" t="s">
        <v>47</v>
      </c>
    </row>
    <row r="57" spans="1:18" x14ac:dyDescent="0.2">
      <c r="A57" s="18" t="s">
        <v>45</v>
      </c>
      <c r="B57" s="22" t="s">
        <v>97</v>
      </c>
      <c r="C57" s="22" t="s">
        <v>750</v>
      </c>
      <c r="D57" s="18" t="s">
        <v>47</v>
      </c>
      <c r="E57" s="23" t="s">
        <v>751</v>
      </c>
      <c r="F57" s="24" t="s">
        <v>735</v>
      </c>
      <c r="G57" s="25">
        <v>1</v>
      </c>
      <c r="H57" s="26">
        <v>0</v>
      </c>
      <c r="I57" s="26">
        <f>ROUND(ROUND(H57,2)*ROUND(G57,3),2)</f>
        <v>0</v>
      </c>
      <c r="O57">
        <f>(I57*21)/100</f>
        <v>0</v>
      </c>
      <c r="P57" t="s">
        <v>23</v>
      </c>
    </row>
    <row r="58" spans="1:18" x14ac:dyDescent="0.2">
      <c r="A58" s="27" t="s">
        <v>50</v>
      </c>
      <c r="E58" s="28" t="s">
        <v>751</v>
      </c>
    </row>
    <row r="59" spans="1:18" x14ac:dyDescent="0.2">
      <c r="A59" s="29" t="s">
        <v>52</v>
      </c>
      <c r="E59" s="30" t="s">
        <v>47</v>
      </c>
    </row>
    <row r="60" spans="1:18" x14ac:dyDescent="0.2">
      <c r="A60" t="s">
        <v>54</v>
      </c>
      <c r="E60" s="28" t="s">
        <v>47</v>
      </c>
    </row>
    <row r="61" spans="1:18" x14ac:dyDescent="0.2">
      <c r="A61" s="18" t="s">
        <v>45</v>
      </c>
      <c r="B61" s="22" t="s">
        <v>102</v>
      </c>
      <c r="C61" s="22" t="s">
        <v>752</v>
      </c>
      <c r="D61" s="18" t="s">
        <v>47</v>
      </c>
      <c r="E61" s="23" t="s">
        <v>753</v>
      </c>
      <c r="F61" s="24" t="s">
        <v>735</v>
      </c>
      <c r="G61" s="25">
        <v>1</v>
      </c>
      <c r="H61" s="26">
        <v>0</v>
      </c>
      <c r="I61" s="26">
        <f>ROUND(ROUND(H61,2)*ROUND(G61,3),2)</f>
        <v>0</v>
      </c>
      <c r="O61">
        <f>(I61*21)/100</f>
        <v>0</v>
      </c>
      <c r="P61" t="s">
        <v>23</v>
      </c>
    </row>
    <row r="62" spans="1:18" x14ac:dyDescent="0.2">
      <c r="A62" s="27" t="s">
        <v>50</v>
      </c>
      <c r="E62" s="28" t="s">
        <v>753</v>
      </c>
    </row>
    <row r="63" spans="1:18" x14ac:dyDescent="0.2">
      <c r="A63" s="29" t="s">
        <v>52</v>
      </c>
      <c r="E63" s="30" t="s">
        <v>47</v>
      </c>
    </row>
    <row r="64" spans="1:18" x14ac:dyDescent="0.2">
      <c r="A64" t="s">
        <v>54</v>
      </c>
      <c r="E64" s="28" t="s">
        <v>47</v>
      </c>
    </row>
    <row r="65" spans="1:16" x14ac:dyDescent="0.2">
      <c r="A65" s="18" t="s">
        <v>45</v>
      </c>
      <c r="B65" s="22" t="s">
        <v>107</v>
      </c>
      <c r="C65" s="22" t="s">
        <v>754</v>
      </c>
      <c r="D65" s="18" t="s">
        <v>47</v>
      </c>
      <c r="E65" s="23" t="s">
        <v>755</v>
      </c>
      <c r="F65" s="24" t="s">
        <v>735</v>
      </c>
      <c r="G65" s="25">
        <v>1</v>
      </c>
      <c r="H65" s="26">
        <v>0</v>
      </c>
      <c r="I65" s="26">
        <f>ROUND(ROUND(H65,2)*ROUND(G65,3),2)</f>
        <v>0</v>
      </c>
      <c r="O65">
        <f>(I65*21)/100</f>
        <v>0</v>
      </c>
      <c r="P65" t="s">
        <v>23</v>
      </c>
    </row>
    <row r="66" spans="1:16" x14ac:dyDescent="0.2">
      <c r="A66" s="27" t="s">
        <v>50</v>
      </c>
      <c r="E66" s="28" t="s">
        <v>755</v>
      </c>
    </row>
    <row r="67" spans="1:16" x14ac:dyDescent="0.2">
      <c r="A67" s="29" t="s">
        <v>52</v>
      </c>
      <c r="E67" s="30" t="s">
        <v>47</v>
      </c>
    </row>
    <row r="68" spans="1:16" x14ac:dyDescent="0.2">
      <c r="A68" t="s">
        <v>54</v>
      </c>
      <c r="E68" s="28" t="s">
        <v>47</v>
      </c>
    </row>
    <row r="69" spans="1:16" x14ac:dyDescent="0.2">
      <c r="A69" s="18" t="s">
        <v>45</v>
      </c>
      <c r="B69" s="22" t="s">
        <v>111</v>
      </c>
      <c r="C69" s="22" t="s">
        <v>756</v>
      </c>
      <c r="D69" s="18" t="s">
        <v>47</v>
      </c>
      <c r="E69" s="23" t="s">
        <v>757</v>
      </c>
      <c r="F69" s="24" t="s">
        <v>735</v>
      </c>
      <c r="G69" s="25">
        <v>1</v>
      </c>
      <c r="H69" s="26">
        <v>0</v>
      </c>
      <c r="I69" s="26">
        <f>ROUND(ROUND(H69,2)*ROUND(G69,3),2)</f>
        <v>0</v>
      </c>
      <c r="O69">
        <f>(I69*21)/100</f>
        <v>0</v>
      </c>
      <c r="P69" t="s">
        <v>23</v>
      </c>
    </row>
    <row r="70" spans="1:16" x14ac:dyDescent="0.2">
      <c r="A70" s="27" t="s">
        <v>50</v>
      </c>
      <c r="E70" s="28" t="s">
        <v>757</v>
      </c>
    </row>
    <row r="71" spans="1:16" x14ac:dyDescent="0.2">
      <c r="A71" s="29" t="s">
        <v>52</v>
      </c>
      <c r="E71" s="30" t="s">
        <v>47</v>
      </c>
    </row>
    <row r="72" spans="1:16" x14ac:dyDescent="0.2">
      <c r="A72" t="s">
        <v>54</v>
      </c>
      <c r="E72" s="28" t="s">
        <v>47</v>
      </c>
    </row>
    <row r="73" spans="1:16" x14ac:dyDescent="0.2">
      <c r="A73" s="18" t="s">
        <v>45</v>
      </c>
      <c r="B73" s="22" t="s">
        <v>115</v>
      </c>
      <c r="C73" s="22" t="s">
        <v>758</v>
      </c>
      <c r="D73" s="18" t="s">
        <v>47</v>
      </c>
      <c r="E73" s="23" t="s">
        <v>759</v>
      </c>
      <c r="F73" s="24" t="s">
        <v>735</v>
      </c>
      <c r="G73" s="25">
        <v>2</v>
      </c>
      <c r="H73" s="26">
        <v>0</v>
      </c>
      <c r="I73" s="26">
        <f>ROUND(ROUND(H73,2)*ROUND(G73,3),2)</f>
        <v>0</v>
      </c>
      <c r="O73">
        <f>(I73*21)/100</f>
        <v>0</v>
      </c>
      <c r="P73" t="s">
        <v>23</v>
      </c>
    </row>
    <row r="74" spans="1:16" x14ac:dyDescent="0.2">
      <c r="A74" s="27" t="s">
        <v>50</v>
      </c>
      <c r="E74" s="28" t="s">
        <v>759</v>
      </c>
    </row>
    <row r="75" spans="1:16" x14ac:dyDescent="0.2">
      <c r="A75" s="29" t="s">
        <v>52</v>
      </c>
      <c r="E75" s="30" t="s">
        <v>47</v>
      </c>
    </row>
    <row r="76" spans="1:16" x14ac:dyDescent="0.2">
      <c r="A76" t="s">
        <v>54</v>
      </c>
      <c r="E76" s="28" t="s">
        <v>47</v>
      </c>
    </row>
    <row r="77" spans="1:16" x14ac:dyDescent="0.2">
      <c r="A77" s="18" t="s">
        <v>45</v>
      </c>
      <c r="B77" s="22" t="s">
        <v>119</v>
      </c>
      <c r="C77" s="22" t="s">
        <v>760</v>
      </c>
      <c r="D77" s="18" t="s">
        <v>47</v>
      </c>
      <c r="E77" s="23" t="s">
        <v>761</v>
      </c>
      <c r="F77" s="24" t="s">
        <v>735</v>
      </c>
      <c r="G77" s="25">
        <v>1</v>
      </c>
      <c r="H77" s="26">
        <v>0</v>
      </c>
      <c r="I77" s="26">
        <f>ROUND(ROUND(H77,2)*ROUND(G77,3),2)</f>
        <v>0</v>
      </c>
      <c r="O77">
        <f>(I77*21)/100</f>
        <v>0</v>
      </c>
      <c r="P77" t="s">
        <v>23</v>
      </c>
    </row>
    <row r="78" spans="1:16" x14ac:dyDescent="0.2">
      <c r="A78" s="27" t="s">
        <v>50</v>
      </c>
      <c r="E78" s="28" t="s">
        <v>761</v>
      </c>
    </row>
    <row r="79" spans="1:16" x14ac:dyDescent="0.2">
      <c r="A79" s="29" t="s">
        <v>52</v>
      </c>
      <c r="E79" s="30" t="s">
        <v>47</v>
      </c>
    </row>
    <row r="80" spans="1:16" x14ac:dyDescent="0.2">
      <c r="A80" t="s">
        <v>54</v>
      </c>
      <c r="E80" s="28" t="s">
        <v>47</v>
      </c>
    </row>
    <row r="81" spans="1:16" x14ac:dyDescent="0.2">
      <c r="A81" s="18" t="s">
        <v>45</v>
      </c>
      <c r="B81" s="22" t="s">
        <v>123</v>
      </c>
      <c r="C81" s="22" t="s">
        <v>762</v>
      </c>
      <c r="D81" s="18" t="s">
        <v>47</v>
      </c>
      <c r="E81" s="23" t="s">
        <v>763</v>
      </c>
      <c r="F81" s="24" t="s">
        <v>735</v>
      </c>
      <c r="G81" s="25">
        <v>1</v>
      </c>
      <c r="H81" s="26">
        <v>0</v>
      </c>
      <c r="I81" s="26">
        <f>ROUND(ROUND(H81,2)*ROUND(G81,3),2)</f>
        <v>0</v>
      </c>
      <c r="O81">
        <f>(I81*21)/100</f>
        <v>0</v>
      </c>
      <c r="P81" t="s">
        <v>23</v>
      </c>
    </row>
    <row r="82" spans="1:16" x14ac:dyDescent="0.2">
      <c r="A82" s="27" t="s">
        <v>50</v>
      </c>
      <c r="E82" s="28" t="s">
        <v>763</v>
      </c>
    </row>
    <row r="83" spans="1:16" x14ac:dyDescent="0.2">
      <c r="A83" s="29" t="s">
        <v>52</v>
      </c>
      <c r="E83" s="30" t="s">
        <v>47</v>
      </c>
    </row>
    <row r="84" spans="1:16" x14ac:dyDescent="0.2">
      <c r="A84" t="s">
        <v>54</v>
      </c>
      <c r="E84" s="28" t="s">
        <v>47</v>
      </c>
    </row>
    <row r="85" spans="1:16" x14ac:dyDescent="0.2">
      <c r="A85" s="18" t="s">
        <v>45</v>
      </c>
      <c r="B85" s="22" t="s">
        <v>127</v>
      </c>
      <c r="C85" s="22" t="s">
        <v>764</v>
      </c>
      <c r="D85" s="18" t="s">
        <v>47</v>
      </c>
      <c r="E85" s="23" t="s">
        <v>765</v>
      </c>
      <c r="F85" s="24" t="s">
        <v>735</v>
      </c>
      <c r="G85" s="25">
        <v>2</v>
      </c>
      <c r="H85" s="26">
        <v>0</v>
      </c>
      <c r="I85" s="26">
        <f>ROUND(ROUND(H85,2)*ROUND(G85,3),2)</f>
        <v>0</v>
      </c>
      <c r="O85">
        <f>(I85*21)/100</f>
        <v>0</v>
      </c>
      <c r="P85" t="s">
        <v>23</v>
      </c>
    </row>
    <row r="86" spans="1:16" x14ac:dyDescent="0.2">
      <c r="A86" s="27" t="s">
        <v>50</v>
      </c>
      <c r="E86" s="28" t="s">
        <v>765</v>
      </c>
    </row>
    <row r="87" spans="1:16" x14ac:dyDescent="0.2">
      <c r="A87" s="29" t="s">
        <v>52</v>
      </c>
      <c r="E87" s="30" t="s">
        <v>47</v>
      </c>
    </row>
    <row r="88" spans="1:16" x14ac:dyDescent="0.2">
      <c r="A88" t="s">
        <v>54</v>
      </c>
      <c r="E88" s="28" t="s">
        <v>47</v>
      </c>
    </row>
    <row r="89" spans="1:16" ht="25.5" x14ac:dyDescent="0.2">
      <c r="A89" s="18" t="s">
        <v>45</v>
      </c>
      <c r="B89" s="22" t="s">
        <v>131</v>
      </c>
      <c r="C89" s="22" t="s">
        <v>766</v>
      </c>
      <c r="D89" s="18" t="s">
        <v>47</v>
      </c>
      <c r="E89" s="23" t="s">
        <v>767</v>
      </c>
      <c r="F89" s="24" t="s">
        <v>735</v>
      </c>
      <c r="G89" s="25">
        <v>1</v>
      </c>
      <c r="H89" s="26">
        <v>0</v>
      </c>
      <c r="I89" s="26">
        <f>ROUND(ROUND(H89,2)*ROUND(G89,3),2)</f>
        <v>0</v>
      </c>
      <c r="O89">
        <f>(I89*21)/100</f>
        <v>0</v>
      </c>
      <c r="P89" t="s">
        <v>23</v>
      </c>
    </row>
    <row r="90" spans="1:16" ht="25.5" x14ac:dyDescent="0.2">
      <c r="A90" s="27" t="s">
        <v>50</v>
      </c>
      <c r="E90" s="28" t="s">
        <v>767</v>
      </c>
    </row>
    <row r="91" spans="1:16" x14ac:dyDescent="0.2">
      <c r="A91" s="29" t="s">
        <v>52</v>
      </c>
      <c r="E91" s="30" t="s">
        <v>47</v>
      </c>
    </row>
    <row r="92" spans="1:16" x14ac:dyDescent="0.2">
      <c r="A92" t="s">
        <v>54</v>
      </c>
      <c r="E92" s="28" t="s">
        <v>47</v>
      </c>
    </row>
    <row r="93" spans="1:16" x14ac:dyDescent="0.2">
      <c r="A93" s="18" t="s">
        <v>45</v>
      </c>
      <c r="B93" s="22" t="s">
        <v>134</v>
      </c>
      <c r="C93" s="22" t="s">
        <v>768</v>
      </c>
      <c r="D93" s="18" t="s">
        <v>47</v>
      </c>
      <c r="E93" s="23" t="s">
        <v>769</v>
      </c>
      <c r="F93" s="24" t="s">
        <v>735</v>
      </c>
      <c r="G93" s="25">
        <v>1</v>
      </c>
      <c r="H93" s="26">
        <v>0</v>
      </c>
      <c r="I93" s="26">
        <f>ROUND(ROUND(H93,2)*ROUND(G93,3),2)</f>
        <v>0</v>
      </c>
      <c r="O93">
        <f>(I93*21)/100</f>
        <v>0</v>
      </c>
      <c r="P93" t="s">
        <v>23</v>
      </c>
    </row>
    <row r="94" spans="1:16" x14ac:dyDescent="0.2">
      <c r="A94" s="27" t="s">
        <v>50</v>
      </c>
      <c r="E94" s="28" t="s">
        <v>769</v>
      </c>
    </row>
    <row r="95" spans="1:16" x14ac:dyDescent="0.2">
      <c r="A95" s="29" t="s">
        <v>52</v>
      </c>
      <c r="E95" s="30" t="s">
        <v>47</v>
      </c>
    </row>
    <row r="96" spans="1:16" x14ac:dyDescent="0.2">
      <c r="A96" t="s">
        <v>54</v>
      </c>
      <c r="E96" s="28" t="s">
        <v>47</v>
      </c>
    </row>
    <row r="97" spans="1:16" x14ac:dyDescent="0.2">
      <c r="A97" s="18" t="s">
        <v>45</v>
      </c>
      <c r="B97" s="22" t="s">
        <v>137</v>
      </c>
      <c r="C97" s="22" t="s">
        <v>770</v>
      </c>
      <c r="D97" s="18" t="s">
        <v>47</v>
      </c>
      <c r="E97" s="23" t="s">
        <v>771</v>
      </c>
      <c r="F97" s="24" t="s">
        <v>735</v>
      </c>
      <c r="G97" s="25">
        <v>1</v>
      </c>
      <c r="H97" s="26">
        <v>0</v>
      </c>
      <c r="I97" s="26">
        <f>ROUND(ROUND(H97,2)*ROUND(G97,3),2)</f>
        <v>0</v>
      </c>
      <c r="O97">
        <f>(I97*21)/100</f>
        <v>0</v>
      </c>
      <c r="P97" t="s">
        <v>23</v>
      </c>
    </row>
    <row r="98" spans="1:16" x14ac:dyDescent="0.2">
      <c r="A98" s="27" t="s">
        <v>50</v>
      </c>
      <c r="E98" s="28" t="s">
        <v>771</v>
      </c>
    </row>
    <row r="99" spans="1:16" x14ac:dyDescent="0.2">
      <c r="A99" s="29" t="s">
        <v>52</v>
      </c>
      <c r="E99" s="30" t="s">
        <v>47</v>
      </c>
    </row>
    <row r="100" spans="1:16" x14ac:dyDescent="0.2">
      <c r="A100" t="s">
        <v>54</v>
      </c>
      <c r="E100" s="28" t="s">
        <v>47</v>
      </c>
    </row>
    <row r="101" spans="1:16" x14ac:dyDescent="0.2">
      <c r="A101" s="18" t="s">
        <v>45</v>
      </c>
      <c r="B101" s="22" t="s">
        <v>141</v>
      </c>
      <c r="C101" s="22" t="s">
        <v>772</v>
      </c>
      <c r="D101" s="18" t="s">
        <v>47</v>
      </c>
      <c r="E101" s="23" t="s">
        <v>773</v>
      </c>
      <c r="F101" s="24" t="s">
        <v>735</v>
      </c>
      <c r="G101" s="25">
        <v>1</v>
      </c>
      <c r="H101" s="26">
        <v>0</v>
      </c>
      <c r="I101" s="26">
        <f>ROUND(ROUND(H101,2)*ROUND(G101,3),2)</f>
        <v>0</v>
      </c>
      <c r="O101">
        <f>(I101*21)/100</f>
        <v>0</v>
      </c>
      <c r="P101" t="s">
        <v>23</v>
      </c>
    </row>
    <row r="102" spans="1:16" x14ac:dyDescent="0.2">
      <c r="A102" s="27" t="s">
        <v>50</v>
      </c>
      <c r="E102" s="28" t="s">
        <v>773</v>
      </c>
    </row>
    <row r="103" spans="1:16" x14ac:dyDescent="0.2">
      <c r="A103" s="29" t="s">
        <v>52</v>
      </c>
      <c r="E103" s="30" t="s">
        <v>47</v>
      </c>
    </row>
    <row r="104" spans="1:16" x14ac:dyDescent="0.2">
      <c r="A104" t="s">
        <v>54</v>
      </c>
      <c r="E104" s="28" t="s">
        <v>47</v>
      </c>
    </row>
    <row r="105" spans="1:16" x14ac:dyDescent="0.2">
      <c r="A105" s="18" t="s">
        <v>45</v>
      </c>
      <c r="B105" s="22" t="s">
        <v>145</v>
      </c>
      <c r="C105" s="22" t="s">
        <v>774</v>
      </c>
      <c r="D105" s="18" t="s">
        <v>47</v>
      </c>
      <c r="E105" s="23" t="s">
        <v>775</v>
      </c>
      <c r="F105" s="24" t="s">
        <v>293</v>
      </c>
      <c r="G105" s="25">
        <v>10</v>
      </c>
      <c r="H105" s="26">
        <v>0</v>
      </c>
      <c r="I105" s="26">
        <f>ROUND(ROUND(H105,2)*ROUND(G105,3),2)</f>
        <v>0</v>
      </c>
      <c r="O105">
        <f>(I105*21)/100</f>
        <v>0</v>
      </c>
      <c r="P105" t="s">
        <v>23</v>
      </c>
    </row>
    <row r="106" spans="1:16" x14ac:dyDescent="0.2">
      <c r="A106" s="27" t="s">
        <v>50</v>
      </c>
      <c r="E106" s="28" t="s">
        <v>775</v>
      </c>
    </row>
    <row r="107" spans="1:16" x14ac:dyDescent="0.2">
      <c r="A107" s="29" t="s">
        <v>52</v>
      </c>
      <c r="E107" s="30" t="s">
        <v>47</v>
      </c>
    </row>
    <row r="108" spans="1:16" x14ac:dyDescent="0.2">
      <c r="A108" t="s">
        <v>54</v>
      </c>
      <c r="E108" s="28" t="s">
        <v>47</v>
      </c>
    </row>
    <row r="109" spans="1:16" x14ac:dyDescent="0.2">
      <c r="A109" s="18" t="s">
        <v>45</v>
      </c>
      <c r="B109" s="22" t="s">
        <v>149</v>
      </c>
      <c r="C109" s="22" t="s">
        <v>776</v>
      </c>
      <c r="D109" s="18" t="s">
        <v>47</v>
      </c>
      <c r="E109" s="23" t="s">
        <v>777</v>
      </c>
      <c r="F109" s="24" t="s">
        <v>293</v>
      </c>
      <c r="G109" s="25">
        <v>10</v>
      </c>
      <c r="H109" s="26">
        <v>0</v>
      </c>
      <c r="I109" s="26">
        <f>ROUND(ROUND(H109,2)*ROUND(G109,3),2)</f>
        <v>0</v>
      </c>
      <c r="O109">
        <f>(I109*21)/100</f>
        <v>0</v>
      </c>
      <c r="P109" t="s">
        <v>23</v>
      </c>
    </row>
    <row r="110" spans="1:16" x14ac:dyDescent="0.2">
      <c r="A110" s="27" t="s">
        <v>50</v>
      </c>
      <c r="E110" s="28" t="s">
        <v>777</v>
      </c>
    </row>
    <row r="111" spans="1:16" x14ac:dyDescent="0.2">
      <c r="A111" s="29" t="s">
        <v>52</v>
      </c>
      <c r="E111" s="30" t="s">
        <v>47</v>
      </c>
    </row>
    <row r="112" spans="1:16" x14ac:dyDescent="0.2">
      <c r="A112" t="s">
        <v>54</v>
      </c>
      <c r="E112" s="28" t="s">
        <v>47</v>
      </c>
    </row>
    <row r="113" spans="1:16" x14ac:dyDescent="0.2">
      <c r="A113" s="18" t="s">
        <v>45</v>
      </c>
      <c r="B113" s="22" t="s">
        <v>154</v>
      </c>
      <c r="C113" s="22" t="s">
        <v>778</v>
      </c>
      <c r="D113" s="18" t="s">
        <v>47</v>
      </c>
      <c r="E113" s="23" t="s">
        <v>779</v>
      </c>
      <c r="F113" s="24" t="s">
        <v>293</v>
      </c>
      <c r="G113" s="25">
        <v>10</v>
      </c>
      <c r="H113" s="26">
        <v>0</v>
      </c>
      <c r="I113" s="26">
        <f>ROUND(ROUND(H113,2)*ROUND(G113,3),2)</f>
        <v>0</v>
      </c>
      <c r="O113">
        <f>(I113*21)/100</f>
        <v>0</v>
      </c>
      <c r="P113" t="s">
        <v>23</v>
      </c>
    </row>
    <row r="114" spans="1:16" x14ac:dyDescent="0.2">
      <c r="A114" s="27" t="s">
        <v>50</v>
      </c>
      <c r="E114" s="28" t="s">
        <v>779</v>
      </c>
    </row>
    <row r="115" spans="1:16" x14ac:dyDescent="0.2">
      <c r="A115" s="29" t="s">
        <v>52</v>
      </c>
      <c r="E115" s="30" t="s">
        <v>47</v>
      </c>
    </row>
    <row r="116" spans="1:16" x14ac:dyDescent="0.2">
      <c r="A116" t="s">
        <v>54</v>
      </c>
      <c r="E116" s="28" t="s">
        <v>47</v>
      </c>
    </row>
    <row r="117" spans="1:16" x14ac:dyDescent="0.2">
      <c r="A117" s="18" t="s">
        <v>45</v>
      </c>
      <c r="B117" s="22" t="s">
        <v>157</v>
      </c>
      <c r="C117" s="22" t="s">
        <v>780</v>
      </c>
      <c r="D117" s="18" t="s">
        <v>47</v>
      </c>
      <c r="E117" s="23" t="s">
        <v>781</v>
      </c>
      <c r="F117" s="24" t="s">
        <v>735</v>
      </c>
      <c r="G117" s="25">
        <v>1</v>
      </c>
      <c r="H117" s="26">
        <v>0</v>
      </c>
      <c r="I117" s="26">
        <f>ROUND(ROUND(H117,2)*ROUND(G117,3),2)</f>
        <v>0</v>
      </c>
      <c r="O117">
        <f>(I117*21)/100</f>
        <v>0</v>
      </c>
      <c r="P117" t="s">
        <v>23</v>
      </c>
    </row>
    <row r="118" spans="1:16" x14ac:dyDescent="0.2">
      <c r="A118" s="27" t="s">
        <v>50</v>
      </c>
      <c r="E118" s="28" t="s">
        <v>781</v>
      </c>
    </row>
    <row r="119" spans="1:16" x14ac:dyDescent="0.2">
      <c r="A119" s="29" t="s">
        <v>52</v>
      </c>
      <c r="E119" s="30" t="s">
        <v>47</v>
      </c>
    </row>
    <row r="120" spans="1:16" x14ac:dyDescent="0.2">
      <c r="A120" t="s">
        <v>54</v>
      </c>
      <c r="E120" s="28" t="s">
        <v>47</v>
      </c>
    </row>
    <row r="121" spans="1:16" x14ac:dyDescent="0.2">
      <c r="A121" s="18" t="s">
        <v>45</v>
      </c>
      <c r="B121" s="22" t="s">
        <v>160</v>
      </c>
      <c r="C121" s="22" t="s">
        <v>782</v>
      </c>
      <c r="D121" s="18" t="s">
        <v>47</v>
      </c>
      <c r="E121" s="23" t="s">
        <v>783</v>
      </c>
      <c r="F121" s="24" t="s">
        <v>735</v>
      </c>
      <c r="G121" s="25">
        <v>1</v>
      </c>
      <c r="H121" s="26">
        <v>0</v>
      </c>
      <c r="I121" s="26">
        <f>ROUND(ROUND(H121,2)*ROUND(G121,3),2)</f>
        <v>0</v>
      </c>
      <c r="O121">
        <f>(I121*21)/100</f>
        <v>0</v>
      </c>
      <c r="P121" t="s">
        <v>23</v>
      </c>
    </row>
    <row r="122" spans="1:16" x14ac:dyDescent="0.2">
      <c r="A122" s="27" t="s">
        <v>50</v>
      </c>
      <c r="E122" s="28" t="s">
        <v>783</v>
      </c>
    </row>
    <row r="123" spans="1:16" x14ac:dyDescent="0.2">
      <c r="A123" s="29" t="s">
        <v>52</v>
      </c>
      <c r="E123" s="30" t="s">
        <v>47</v>
      </c>
    </row>
    <row r="124" spans="1:16" x14ac:dyDescent="0.2">
      <c r="A124" t="s">
        <v>54</v>
      </c>
      <c r="E124" s="28" t="s">
        <v>47</v>
      </c>
    </row>
    <row r="125" spans="1:16" x14ac:dyDescent="0.2">
      <c r="A125" s="18" t="s">
        <v>45</v>
      </c>
      <c r="B125" s="22" t="s">
        <v>163</v>
      </c>
      <c r="C125" s="22" t="s">
        <v>784</v>
      </c>
      <c r="D125" s="18" t="s">
        <v>47</v>
      </c>
      <c r="E125" s="23" t="s">
        <v>785</v>
      </c>
      <c r="F125" s="24" t="s">
        <v>298</v>
      </c>
      <c r="G125" s="25">
        <v>1</v>
      </c>
      <c r="H125" s="26">
        <v>0</v>
      </c>
      <c r="I125" s="26">
        <f>ROUND(ROUND(H125,2)*ROUND(G125,3),2)</f>
        <v>0</v>
      </c>
      <c r="O125">
        <f>(I125*21)/100</f>
        <v>0</v>
      </c>
      <c r="P125" t="s">
        <v>23</v>
      </c>
    </row>
    <row r="126" spans="1:16" x14ac:dyDescent="0.2">
      <c r="A126" s="27" t="s">
        <v>50</v>
      </c>
      <c r="E126" s="28" t="s">
        <v>785</v>
      </c>
    </row>
    <row r="127" spans="1:16" x14ac:dyDescent="0.2">
      <c r="A127" s="29" t="s">
        <v>52</v>
      </c>
      <c r="E127" s="30" t="s">
        <v>47</v>
      </c>
    </row>
    <row r="128" spans="1:16" x14ac:dyDescent="0.2">
      <c r="A128" t="s">
        <v>54</v>
      </c>
      <c r="E128" s="28" t="s">
        <v>47</v>
      </c>
    </row>
    <row r="129" spans="1:18" x14ac:dyDescent="0.2">
      <c r="A129" s="18" t="s">
        <v>45</v>
      </c>
      <c r="B129" s="22" t="s">
        <v>166</v>
      </c>
      <c r="C129" s="22" t="s">
        <v>784</v>
      </c>
      <c r="D129" s="18" t="s">
        <v>29</v>
      </c>
      <c r="E129" s="23" t="s">
        <v>786</v>
      </c>
      <c r="F129" s="24" t="s">
        <v>298</v>
      </c>
      <c r="G129" s="25">
        <v>1</v>
      </c>
      <c r="H129" s="26">
        <v>0</v>
      </c>
      <c r="I129" s="26">
        <f>ROUND(ROUND(H129,2)*ROUND(G129,3),2)</f>
        <v>0</v>
      </c>
      <c r="O129">
        <f>(I129*21)/100</f>
        <v>0</v>
      </c>
      <c r="P129" t="s">
        <v>23</v>
      </c>
    </row>
    <row r="130" spans="1:18" x14ac:dyDescent="0.2">
      <c r="A130" s="27" t="s">
        <v>50</v>
      </c>
      <c r="E130" s="28" t="s">
        <v>786</v>
      </c>
    </row>
    <row r="131" spans="1:18" x14ac:dyDescent="0.2">
      <c r="A131" s="29" t="s">
        <v>52</v>
      </c>
      <c r="E131" s="30" t="s">
        <v>47</v>
      </c>
    </row>
    <row r="132" spans="1:18" x14ac:dyDescent="0.2">
      <c r="A132" t="s">
        <v>54</v>
      </c>
      <c r="E132" s="28" t="s">
        <v>47</v>
      </c>
    </row>
    <row r="133" spans="1:18" ht="25.5" x14ac:dyDescent="0.2">
      <c r="A133" s="18" t="s">
        <v>45</v>
      </c>
      <c r="B133" s="22" t="s">
        <v>170</v>
      </c>
      <c r="C133" s="22" t="s">
        <v>787</v>
      </c>
      <c r="D133" s="18" t="s">
        <v>47</v>
      </c>
      <c r="E133" s="23" t="s">
        <v>788</v>
      </c>
      <c r="F133" s="24" t="s">
        <v>735</v>
      </c>
      <c r="G133" s="25">
        <v>1</v>
      </c>
      <c r="H133" s="26">
        <v>0</v>
      </c>
      <c r="I133" s="26">
        <f>ROUND(ROUND(H133,2)*ROUND(G133,3),2)</f>
        <v>0</v>
      </c>
      <c r="O133">
        <f>(I133*21)/100</f>
        <v>0</v>
      </c>
      <c r="P133" t="s">
        <v>23</v>
      </c>
    </row>
    <row r="134" spans="1:18" ht="25.5" x14ac:dyDescent="0.2">
      <c r="A134" s="27" t="s">
        <v>50</v>
      </c>
      <c r="E134" s="28" t="s">
        <v>788</v>
      </c>
    </row>
    <row r="135" spans="1:18" x14ac:dyDescent="0.2">
      <c r="A135" s="29" t="s">
        <v>52</v>
      </c>
      <c r="E135" s="30" t="s">
        <v>47</v>
      </c>
    </row>
    <row r="136" spans="1:18" x14ac:dyDescent="0.2">
      <c r="A136" t="s">
        <v>54</v>
      </c>
      <c r="E136" s="28" t="s">
        <v>47</v>
      </c>
    </row>
    <row r="137" spans="1:18" ht="12.75" customHeight="1" x14ac:dyDescent="0.2">
      <c r="A137" s="5" t="s">
        <v>43</v>
      </c>
      <c r="B137" s="5"/>
      <c r="C137" s="31" t="s">
        <v>789</v>
      </c>
      <c r="D137" s="5"/>
      <c r="E137" s="20" t="s">
        <v>790</v>
      </c>
      <c r="F137" s="5"/>
      <c r="G137" s="5"/>
      <c r="H137" s="5"/>
      <c r="I137" s="32">
        <f>0+Q137</f>
        <v>0</v>
      </c>
      <c r="O137">
        <f>0+R137</f>
        <v>0</v>
      </c>
      <c r="Q137">
        <f>0+I138+I142+I146+I150+I154+I158</f>
        <v>0</v>
      </c>
      <c r="R137">
        <f>0+O138+O142+O146+O150+O154+O158</f>
        <v>0</v>
      </c>
    </row>
    <row r="138" spans="1:18" ht="25.5" x14ac:dyDescent="0.2">
      <c r="A138" s="18" t="s">
        <v>45</v>
      </c>
      <c r="B138" s="22" t="s">
        <v>174</v>
      </c>
      <c r="C138" s="22" t="s">
        <v>791</v>
      </c>
      <c r="D138" s="18" t="s">
        <v>47</v>
      </c>
      <c r="E138" s="23" t="s">
        <v>792</v>
      </c>
      <c r="F138" s="24" t="s">
        <v>298</v>
      </c>
      <c r="G138" s="25">
        <v>1</v>
      </c>
      <c r="H138" s="26">
        <v>0</v>
      </c>
      <c r="I138" s="26">
        <f>ROUND(ROUND(H138,2)*ROUND(G138,3),2)</f>
        <v>0</v>
      </c>
      <c r="O138">
        <f>(I138*21)/100</f>
        <v>0</v>
      </c>
      <c r="P138" t="s">
        <v>23</v>
      </c>
    </row>
    <row r="139" spans="1:18" ht="25.5" x14ac:dyDescent="0.2">
      <c r="A139" s="27" t="s">
        <v>50</v>
      </c>
      <c r="E139" s="28" t="s">
        <v>792</v>
      </c>
    </row>
    <row r="140" spans="1:18" x14ac:dyDescent="0.2">
      <c r="A140" s="29" t="s">
        <v>52</v>
      </c>
      <c r="E140" s="30" t="s">
        <v>47</v>
      </c>
    </row>
    <row r="141" spans="1:18" x14ac:dyDescent="0.2">
      <c r="A141" t="s">
        <v>54</v>
      </c>
      <c r="E141" s="28" t="s">
        <v>47</v>
      </c>
    </row>
    <row r="142" spans="1:18" x14ac:dyDescent="0.2">
      <c r="A142" s="18" t="s">
        <v>45</v>
      </c>
      <c r="B142" s="22" t="s">
        <v>177</v>
      </c>
      <c r="C142" s="22" t="s">
        <v>793</v>
      </c>
      <c r="D142" s="18" t="s">
        <v>47</v>
      </c>
      <c r="E142" s="23" t="s">
        <v>794</v>
      </c>
      <c r="F142" s="24" t="s">
        <v>298</v>
      </c>
      <c r="G142" s="25">
        <v>4</v>
      </c>
      <c r="H142" s="26">
        <v>0</v>
      </c>
      <c r="I142" s="26">
        <f>ROUND(ROUND(H142,2)*ROUND(G142,3),2)</f>
        <v>0</v>
      </c>
      <c r="O142">
        <f>(I142*21)/100</f>
        <v>0</v>
      </c>
      <c r="P142" t="s">
        <v>23</v>
      </c>
    </row>
    <row r="143" spans="1:18" x14ac:dyDescent="0.2">
      <c r="A143" s="27" t="s">
        <v>50</v>
      </c>
      <c r="E143" s="28" t="s">
        <v>794</v>
      </c>
    </row>
    <row r="144" spans="1:18" x14ac:dyDescent="0.2">
      <c r="A144" s="29" t="s">
        <v>52</v>
      </c>
      <c r="E144" s="30" t="s">
        <v>47</v>
      </c>
    </row>
    <row r="145" spans="1:16" x14ac:dyDescent="0.2">
      <c r="A145" t="s">
        <v>54</v>
      </c>
      <c r="E145" s="28" t="s">
        <v>47</v>
      </c>
    </row>
    <row r="146" spans="1:16" x14ac:dyDescent="0.2">
      <c r="A146" s="18" t="s">
        <v>45</v>
      </c>
      <c r="B146" s="22" t="s">
        <v>181</v>
      </c>
      <c r="C146" s="22" t="s">
        <v>795</v>
      </c>
      <c r="D146" s="18" t="s">
        <v>47</v>
      </c>
      <c r="E146" s="23" t="s">
        <v>796</v>
      </c>
      <c r="F146" s="24" t="s">
        <v>716</v>
      </c>
      <c r="G146" s="25">
        <v>1</v>
      </c>
      <c r="H146" s="26">
        <v>0</v>
      </c>
      <c r="I146" s="26">
        <f>ROUND(ROUND(H146,2)*ROUND(G146,3),2)</f>
        <v>0</v>
      </c>
      <c r="O146">
        <f>(I146*21)/100</f>
        <v>0</v>
      </c>
      <c r="P146" t="s">
        <v>23</v>
      </c>
    </row>
    <row r="147" spans="1:16" x14ac:dyDescent="0.2">
      <c r="A147" s="27" t="s">
        <v>50</v>
      </c>
      <c r="E147" s="28" t="s">
        <v>796</v>
      </c>
    </row>
    <row r="148" spans="1:16" x14ac:dyDescent="0.2">
      <c r="A148" s="29" t="s">
        <v>52</v>
      </c>
      <c r="E148" s="30" t="s">
        <v>47</v>
      </c>
    </row>
    <row r="149" spans="1:16" x14ac:dyDescent="0.2">
      <c r="A149" t="s">
        <v>54</v>
      </c>
      <c r="E149" s="28" t="s">
        <v>47</v>
      </c>
    </row>
    <row r="150" spans="1:16" x14ac:dyDescent="0.2">
      <c r="A150" s="18" t="s">
        <v>45</v>
      </c>
      <c r="B150" s="22" t="s">
        <v>187</v>
      </c>
      <c r="C150" s="22" t="s">
        <v>797</v>
      </c>
      <c r="D150" s="18" t="s">
        <v>47</v>
      </c>
      <c r="E150" s="23" t="s">
        <v>798</v>
      </c>
      <c r="F150" s="24" t="s">
        <v>735</v>
      </c>
      <c r="G150" s="25">
        <v>1</v>
      </c>
      <c r="H150" s="26">
        <v>0</v>
      </c>
      <c r="I150" s="26">
        <f>ROUND(ROUND(H150,2)*ROUND(G150,3),2)</f>
        <v>0</v>
      </c>
      <c r="O150">
        <f>(I150*21)/100</f>
        <v>0</v>
      </c>
      <c r="P150" t="s">
        <v>23</v>
      </c>
    </row>
    <row r="151" spans="1:16" x14ac:dyDescent="0.2">
      <c r="A151" s="27" t="s">
        <v>50</v>
      </c>
      <c r="E151" s="28" t="s">
        <v>798</v>
      </c>
    </row>
    <row r="152" spans="1:16" x14ac:dyDescent="0.2">
      <c r="A152" s="29" t="s">
        <v>52</v>
      </c>
      <c r="E152" s="30" t="s">
        <v>47</v>
      </c>
    </row>
    <row r="153" spans="1:16" x14ac:dyDescent="0.2">
      <c r="A153" t="s">
        <v>54</v>
      </c>
      <c r="E153" s="28" t="s">
        <v>47</v>
      </c>
    </row>
    <row r="154" spans="1:16" x14ac:dyDescent="0.2">
      <c r="A154" s="18" t="s">
        <v>45</v>
      </c>
      <c r="B154" s="22" t="s">
        <v>193</v>
      </c>
      <c r="C154" s="22" t="s">
        <v>797</v>
      </c>
      <c r="D154" s="18" t="s">
        <v>29</v>
      </c>
      <c r="E154" s="23" t="s">
        <v>799</v>
      </c>
      <c r="F154" s="24" t="s">
        <v>735</v>
      </c>
      <c r="G154" s="25">
        <v>2</v>
      </c>
      <c r="H154" s="26">
        <v>0</v>
      </c>
      <c r="I154" s="26">
        <f>ROUND(ROUND(H154,2)*ROUND(G154,3),2)</f>
        <v>0</v>
      </c>
      <c r="O154">
        <f>(I154*21)/100</f>
        <v>0</v>
      </c>
      <c r="P154" t="s">
        <v>23</v>
      </c>
    </row>
    <row r="155" spans="1:16" x14ac:dyDescent="0.2">
      <c r="A155" s="27" t="s">
        <v>50</v>
      </c>
      <c r="E155" s="28" t="s">
        <v>799</v>
      </c>
    </row>
    <row r="156" spans="1:16" x14ac:dyDescent="0.2">
      <c r="A156" s="29" t="s">
        <v>52</v>
      </c>
      <c r="E156" s="30" t="s">
        <v>47</v>
      </c>
    </row>
    <row r="157" spans="1:16" x14ac:dyDescent="0.2">
      <c r="A157" t="s">
        <v>54</v>
      </c>
      <c r="E157" s="28" t="s">
        <v>47</v>
      </c>
    </row>
    <row r="158" spans="1:16" x14ac:dyDescent="0.2">
      <c r="A158" s="18" t="s">
        <v>45</v>
      </c>
      <c r="B158" s="22" t="s">
        <v>196</v>
      </c>
      <c r="C158" s="22" t="s">
        <v>800</v>
      </c>
      <c r="D158" s="18" t="s">
        <v>47</v>
      </c>
      <c r="E158" s="23" t="s">
        <v>801</v>
      </c>
      <c r="F158" s="24" t="s">
        <v>735</v>
      </c>
      <c r="G158" s="25">
        <v>4</v>
      </c>
      <c r="H158" s="26">
        <v>0</v>
      </c>
      <c r="I158" s="26">
        <f>ROUND(ROUND(H158,2)*ROUND(G158,3),2)</f>
        <v>0</v>
      </c>
      <c r="O158">
        <f>(I158*21)/100</f>
        <v>0</v>
      </c>
      <c r="P158" t="s">
        <v>23</v>
      </c>
    </row>
    <row r="159" spans="1:16" x14ac:dyDescent="0.2">
      <c r="A159" s="27" t="s">
        <v>50</v>
      </c>
      <c r="E159" s="28" t="s">
        <v>801</v>
      </c>
    </row>
    <row r="160" spans="1:16" x14ac:dyDescent="0.2">
      <c r="A160" s="29" t="s">
        <v>52</v>
      </c>
      <c r="E160" s="30" t="s">
        <v>47</v>
      </c>
    </row>
    <row r="161" spans="1:18" x14ac:dyDescent="0.2">
      <c r="A161" t="s">
        <v>54</v>
      </c>
      <c r="E161" s="28" t="s">
        <v>47</v>
      </c>
    </row>
    <row r="162" spans="1:18" ht="12.75" customHeight="1" x14ac:dyDescent="0.2">
      <c r="A162" s="5" t="s">
        <v>43</v>
      </c>
      <c r="B162" s="5"/>
      <c r="C162" s="31" t="s">
        <v>325</v>
      </c>
      <c r="D162" s="5"/>
      <c r="E162" s="20" t="s">
        <v>802</v>
      </c>
      <c r="F162" s="5"/>
      <c r="G162" s="5"/>
      <c r="H162" s="5"/>
      <c r="I162" s="32">
        <f>0+Q162</f>
        <v>0</v>
      </c>
      <c r="O162">
        <f>0+R162</f>
        <v>0</v>
      </c>
      <c r="Q162">
        <f>0+I163+I167+I171+I175</f>
        <v>0</v>
      </c>
      <c r="R162">
        <f>0+O163+O167+O171+O175</f>
        <v>0</v>
      </c>
    </row>
    <row r="163" spans="1:18" x14ac:dyDescent="0.2">
      <c r="A163" s="18" t="s">
        <v>45</v>
      </c>
      <c r="B163" s="22" t="s">
        <v>199</v>
      </c>
      <c r="C163" s="22" t="s">
        <v>803</v>
      </c>
      <c r="D163" s="18" t="s">
        <v>47</v>
      </c>
      <c r="E163" s="23" t="s">
        <v>804</v>
      </c>
      <c r="F163" s="24" t="s">
        <v>95</v>
      </c>
      <c r="G163" s="25">
        <v>5</v>
      </c>
      <c r="H163" s="26">
        <v>0</v>
      </c>
      <c r="I163" s="26">
        <f>ROUND(ROUND(H163,2)*ROUND(G163,3),2)</f>
        <v>0</v>
      </c>
      <c r="O163">
        <f>(I163*21)/100</f>
        <v>0</v>
      </c>
      <c r="P163" t="s">
        <v>23</v>
      </c>
    </row>
    <row r="164" spans="1:18" x14ac:dyDescent="0.2">
      <c r="A164" s="27" t="s">
        <v>50</v>
      </c>
      <c r="E164" s="28" t="s">
        <v>804</v>
      </c>
    </row>
    <row r="165" spans="1:18" x14ac:dyDescent="0.2">
      <c r="A165" s="29" t="s">
        <v>52</v>
      </c>
      <c r="E165" s="30" t="s">
        <v>47</v>
      </c>
    </row>
    <row r="166" spans="1:18" x14ac:dyDescent="0.2">
      <c r="A166" t="s">
        <v>54</v>
      </c>
      <c r="E166" s="28" t="s">
        <v>47</v>
      </c>
    </row>
    <row r="167" spans="1:18" x14ac:dyDescent="0.2">
      <c r="A167" s="18" t="s">
        <v>45</v>
      </c>
      <c r="B167" s="22" t="s">
        <v>202</v>
      </c>
      <c r="C167" s="22" t="s">
        <v>805</v>
      </c>
      <c r="D167" s="18" t="s">
        <v>47</v>
      </c>
      <c r="E167" s="23" t="s">
        <v>806</v>
      </c>
      <c r="F167" s="24" t="s">
        <v>95</v>
      </c>
      <c r="G167" s="25">
        <v>5</v>
      </c>
      <c r="H167" s="26">
        <v>0</v>
      </c>
      <c r="I167" s="26">
        <f>ROUND(ROUND(H167,2)*ROUND(G167,3),2)</f>
        <v>0</v>
      </c>
      <c r="O167">
        <f>(I167*21)/100</f>
        <v>0</v>
      </c>
      <c r="P167" t="s">
        <v>23</v>
      </c>
    </row>
    <row r="168" spans="1:18" x14ac:dyDescent="0.2">
      <c r="A168" s="27" t="s">
        <v>50</v>
      </c>
      <c r="E168" s="28" t="s">
        <v>806</v>
      </c>
    </row>
    <row r="169" spans="1:18" x14ac:dyDescent="0.2">
      <c r="A169" s="29" t="s">
        <v>52</v>
      </c>
      <c r="E169" s="30" t="s">
        <v>47</v>
      </c>
    </row>
    <row r="170" spans="1:18" x14ac:dyDescent="0.2">
      <c r="A170" t="s">
        <v>54</v>
      </c>
      <c r="E170" s="28" t="s">
        <v>47</v>
      </c>
    </row>
    <row r="171" spans="1:18" ht="25.5" x14ac:dyDescent="0.2">
      <c r="A171" s="18" t="s">
        <v>45</v>
      </c>
      <c r="B171" s="22" t="s">
        <v>207</v>
      </c>
      <c r="C171" s="22" t="s">
        <v>807</v>
      </c>
      <c r="D171" s="18" t="s">
        <v>47</v>
      </c>
      <c r="E171" s="23" t="s">
        <v>808</v>
      </c>
      <c r="F171" s="24" t="s">
        <v>49</v>
      </c>
      <c r="G171" s="25">
        <v>85</v>
      </c>
      <c r="H171" s="26">
        <v>0</v>
      </c>
      <c r="I171" s="26">
        <f>ROUND(ROUND(H171,2)*ROUND(G171,3),2)</f>
        <v>0</v>
      </c>
      <c r="O171">
        <f>(I171*21)/100</f>
        <v>0</v>
      </c>
      <c r="P171" t="s">
        <v>23</v>
      </c>
    </row>
    <row r="172" spans="1:18" ht="25.5" x14ac:dyDescent="0.2">
      <c r="A172" s="27" t="s">
        <v>50</v>
      </c>
      <c r="E172" s="28" t="s">
        <v>808</v>
      </c>
    </row>
    <row r="173" spans="1:18" x14ac:dyDescent="0.2">
      <c r="A173" s="29" t="s">
        <v>52</v>
      </c>
      <c r="E173" s="30" t="s">
        <v>47</v>
      </c>
    </row>
    <row r="174" spans="1:18" x14ac:dyDescent="0.2">
      <c r="A174" t="s">
        <v>54</v>
      </c>
      <c r="E174" s="28" t="s">
        <v>47</v>
      </c>
    </row>
    <row r="175" spans="1:18" ht="25.5" x14ac:dyDescent="0.2">
      <c r="A175" s="18" t="s">
        <v>45</v>
      </c>
      <c r="B175" s="22" t="s">
        <v>214</v>
      </c>
      <c r="C175" s="22" t="s">
        <v>809</v>
      </c>
      <c r="D175" s="18" t="s">
        <v>47</v>
      </c>
      <c r="E175" s="23" t="s">
        <v>810</v>
      </c>
      <c r="F175" s="24" t="s">
        <v>95</v>
      </c>
      <c r="G175" s="25">
        <v>30</v>
      </c>
      <c r="H175" s="26">
        <v>0</v>
      </c>
      <c r="I175" s="26">
        <f>ROUND(ROUND(H175,2)*ROUND(G175,3),2)</f>
        <v>0</v>
      </c>
      <c r="O175">
        <f>(I175*21)/100</f>
        <v>0</v>
      </c>
      <c r="P175" t="s">
        <v>23</v>
      </c>
    </row>
    <row r="176" spans="1:18" ht="25.5" x14ac:dyDescent="0.2">
      <c r="A176" s="27" t="s">
        <v>50</v>
      </c>
      <c r="E176" s="28" t="s">
        <v>810</v>
      </c>
    </row>
    <row r="177" spans="1:18" x14ac:dyDescent="0.2">
      <c r="A177" s="29" t="s">
        <v>52</v>
      </c>
      <c r="E177" s="30" t="s">
        <v>47</v>
      </c>
    </row>
    <row r="178" spans="1:18" x14ac:dyDescent="0.2">
      <c r="A178" t="s">
        <v>54</v>
      </c>
      <c r="E178" s="28" t="s">
        <v>47</v>
      </c>
    </row>
    <row r="179" spans="1:18" ht="12.75" customHeight="1" x14ac:dyDescent="0.2">
      <c r="A179" s="5" t="s">
        <v>43</v>
      </c>
      <c r="B179" s="5"/>
      <c r="C179" s="31" t="s">
        <v>811</v>
      </c>
      <c r="D179" s="5"/>
      <c r="E179" s="20" t="s">
        <v>812</v>
      </c>
      <c r="F179" s="5"/>
      <c r="G179" s="5"/>
      <c r="H179" s="5"/>
      <c r="I179" s="32">
        <f>0+Q179</f>
        <v>0</v>
      </c>
      <c r="O179">
        <f>0+R179</f>
        <v>0</v>
      </c>
      <c r="Q179">
        <f>0+I180+I184</f>
        <v>0</v>
      </c>
      <c r="R179">
        <f>0+O180+O184</f>
        <v>0</v>
      </c>
    </row>
    <row r="180" spans="1:18" x14ac:dyDescent="0.2">
      <c r="A180" s="18" t="s">
        <v>45</v>
      </c>
      <c r="B180" s="22" t="s">
        <v>218</v>
      </c>
      <c r="C180" s="22" t="s">
        <v>813</v>
      </c>
      <c r="D180" s="18" t="s">
        <v>47</v>
      </c>
      <c r="E180" s="23" t="s">
        <v>814</v>
      </c>
      <c r="F180" s="24" t="s">
        <v>735</v>
      </c>
      <c r="G180" s="25">
        <v>2</v>
      </c>
      <c r="H180" s="26">
        <v>0</v>
      </c>
      <c r="I180" s="26">
        <f>ROUND(ROUND(H180,2)*ROUND(G180,3),2)</f>
        <v>0</v>
      </c>
      <c r="O180">
        <f>(I180*21)/100</f>
        <v>0</v>
      </c>
      <c r="P180" t="s">
        <v>23</v>
      </c>
    </row>
    <row r="181" spans="1:18" x14ac:dyDescent="0.2">
      <c r="A181" s="27" t="s">
        <v>50</v>
      </c>
      <c r="E181" s="28" t="s">
        <v>814</v>
      </c>
    </row>
    <row r="182" spans="1:18" x14ac:dyDescent="0.2">
      <c r="A182" s="29" t="s">
        <v>52</v>
      </c>
      <c r="E182" s="30" t="s">
        <v>47</v>
      </c>
    </row>
    <row r="183" spans="1:18" x14ac:dyDescent="0.2">
      <c r="A183" t="s">
        <v>54</v>
      </c>
      <c r="E183" s="28" t="s">
        <v>47</v>
      </c>
    </row>
    <row r="184" spans="1:18" x14ac:dyDescent="0.2">
      <c r="A184" s="18" t="s">
        <v>45</v>
      </c>
      <c r="B184" s="22" t="s">
        <v>222</v>
      </c>
      <c r="C184" s="22" t="s">
        <v>815</v>
      </c>
      <c r="D184" s="18" t="s">
        <v>47</v>
      </c>
      <c r="E184" s="23" t="s">
        <v>816</v>
      </c>
      <c r="F184" s="24" t="s">
        <v>735</v>
      </c>
      <c r="G184" s="25">
        <v>2</v>
      </c>
      <c r="H184" s="26">
        <v>0</v>
      </c>
      <c r="I184" s="26">
        <f>ROUND(ROUND(H184,2)*ROUND(G184,3),2)</f>
        <v>0</v>
      </c>
      <c r="O184">
        <f>(I184*21)/100</f>
        <v>0</v>
      </c>
      <c r="P184" t="s">
        <v>23</v>
      </c>
    </row>
    <row r="185" spans="1:18" x14ac:dyDescent="0.2">
      <c r="A185" s="27" t="s">
        <v>50</v>
      </c>
      <c r="E185" s="28" t="s">
        <v>816</v>
      </c>
    </row>
    <row r="186" spans="1:18" x14ac:dyDescent="0.2">
      <c r="A186" s="29" t="s">
        <v>52</v>
      </c>
      <c r="E186" s="30" t="s">
        <v>47</v>
      </c>
    </row>
    <row r="187" spans="1:18" x14ac:dyDescent="0.2">
      <c r="A187" t="s">
        <v>54</v>
      </c>
      <c r="E187" s="28" t="s">
        <v>47</v>
      </c>
    </row>
  </sheetData>
  <mergeCells count="12">
    <mergeCell ref="F7:F8"/>
    <mergeCell ref="G7:G8"/>
    <mergeCell ref="H7:I7"/>
    <mergeCell ref="C3:D3"/>
    <mergeCell ref="C4:D4"/>
    <mergeCell ref="C5:D5"/>
    <mergeCell ref="C6:D6"/>
    <mergeCell ref="A7:A8"/>
    <mergeCell ref="B7:B8"/>
    <mergeCell ref="C7:C8"/>
    <mergeCell ref="D7:D8"/>
    <mergeCell ref="E7:E8"/>
  </mergeCells>
  <pageMargins left="0.75" right="0.75" top="1" bottom="1" header="0.5" footer="0.5"/>
  <pageSetup paperSize="9" fitToHeight="0" orientation="portrait" horizontalDpi="300" verticalDpi="300"/>
  <drawing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R160"/>
  <sheetViews>
    <sheetView workbookViewId="0">
      <pane ySplit="8" topLeftCell="A9" activePane="bottomLeft" state="frozen"/>
      <selection pane="bottomLeft" activeCell="A9" sqref="A9"/>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9" width="16.7109375" customWidth="1"/>
    <col min="15" max="18" width="9.140625" hidden="1" customWidth="1"/>
  </cols>
  <sheetData>
    <row r="1" spans="1:18" ht="12.75" customHeight="1" x14ac:dyDescent="0.2">
      <c r="A1" t="s">
        <v>11</v>
      </c>
      <c r="B1" s="1"/>
      <c r="C1" s="1"/>
      <c r="D1" s="1"/>
      <c r="E1" s="1" t="s">
        <v>0</v>
      </c>
      <c r="F1" s="1"/>
      <c r="G1" s="1"/>
      <c r="H1" s="1"/>
      <c r="I1" s="1"/>
      <c r="P1" t="s">
        <v>22</v>
      </c>
    </row>
    <row r="2" spans="1:18" ht="24.95" customHeight="1" x14ac:dyDescent="0.2">
      <c r="B2" s="1"/>
      <c r="C2" s="1"/>
      <c r="D2" s="1"/>
      <c r="E2" s="2" t="s">
        <v>13</v>
      </c>
      <c r="F2" s="1"/>
      <c r="G2" s="1"/>
      <c r="H2" s="5"/>
      <c r="I2" s="5"/>
      <c r="O2">
        <f>0+O9+O18+O51+O104+O129+O138+O151+O156</f>
        <v>0</v>
      </c>
      <c r="P2" t="s">
        <v>22</v>
      </c>
    </row>
    <row r="3" spans="1:18" ht="15" customHeight="1" x14ac:dyDescent="0.25">
      <c r="A3" t="s">
        <v>12</v>
      </c>
      <c r="B3" s="10" t="s">
        <v>14</v>
      </c>
      <c r="C3" s="41" t="s">
        <v>15</v>
      </c>
      <c r="D3" s="37"/>
      <c r="E3" s="11" t="s">
        <v>16</v>
      </c>
      <c r="F3" s="1"/>
      <c r="G3" s="8"/>
      <c r="H3" s="7" t="s">
        <v>817</v>
      </c>
      <c r="I3" s="33">
        <f>0+I9+I18+I51+I104+I129+I138+I151+I156</f>
        <v>0</v>
      </c>
      <c r="O3" t="s">
        <v>19</v>
      </c>
      <c r="P3" t="s">
        <v>23</v>
      </c>
    </row>
    <row r="4" spans="1:18" ht="15" customHeight="1" x14ac:dyDescent="0.25">
      <c r="A4" t="s">
        <v>17</v>
      </c>
      <c r="B4" s="10" t="s">
        <v>362</v>
      </c>
      <c r="C4" s="41" t="s">
        <v>363</v>
      </c>
      <c r="D4" s="37"/>
      <c r="E4" s="11" t="s">
        <v>364</v>
      </c>
      <c r="F4" s="1"/>
      <c r="G4" s="1"/>
      <c r="H4" s="9"/>
      <c r="I4" s="9"/>
      <c r="O4" t="s">
        <v>20</v>
      </c>
      <c r="P4" t="s">
        <v>23</v>
      </c>
    </row>
    <row r="5" spans="1:18" ht="12.75" customHeight="1" x14ac:dyDescent="0.25">
      <c r="A5" t="s">
        <v>365</v>
      </c>
      <c r="B5" s="13" t="s">
        <v>18</v>
      </c>
      <c r="C5" s="42" t="s">
        <v>817</v>
      </c>
      <c r="D5" s="43"/>
      <c r="E5" s="14" t="s">
        <v>818</v>
      </c>
      <c r="F5" s="5"/>
      <c r="G5" s="5"/>
      <c r="H5" s="5"/>
      <c r="I5" s="5"/>
      <c r="O5" t="s">
        <v>21</v>
      </c>
      <c r="P5" t="s">
        <v>23</v>
      </c>
    </row>
    <row r="6" spans="1:18" ht="12.75" customHeight="1" x14ac:dyDescent="0.2">
      <c r="A6" s="40" t="s">
        <v>26</v>
      </c>
      <c r="B6" s="40" t="s">
        <v>28</v>
      </c>
      <c r="C6" s="40" t="s">
        <v>30</v>
      </c>
      <c r="D6" s="40" t="s">
        <v>31</v>
      </c>
      <c r="E6" s="40" t="s">
        <v>32</v>
      </c>
      <c r="F6" s="40" t="s">
        <v>34</v>
      </c>
      <c r="G6" s="40" t="s">
        <v>36</v>
      </c>
      <c r="H6" s="40" t="s">
        <v>38</v>
      </c>
      <c r="I6" s="40"/>
    </row>
    <row r="7" spans="1:18" ht="12.75" customHeight="1" x14ac:dyDescent="0.2">
      <c r="A7" s="40"/>
      <c r="B7" s="40"/>
      <c r="C7" s="40"/>
      <c r="D7" s="40"/>
      <c r="E7" s="40"/>
      <c r="F7" s="40"/>
      <c r="G7" s="40"/>
      <c r="H7" s="12" t="s">
        <v>39</v>
      </c>
      <c r="I7" s="12" t="s">
        <v>41</v>
      </c>
    </row>
    <row r="8" spans="1:18" ht="12.75" customHeight="1" x14ac:dyDescent="0.2">
      <c r="A8" s="12" t="s">
        <v>27</v>
      </c>
      <c r="B8" s="12" t="s">
        <v>29</v>
      </c>
      <c r="C8" s="12" t="s">
        <v>23</v>
      </c>
      <c r="D8" s="12" t="s">
        <v>22</v>
      </c>
      <c r="E8" s="12" t="s">
        <v>33</v>
      </c>
      <c r="F8" s="12" t="s">
        <v>35</v>
      </c>
      <c r="G8" s="12" t="s">
        <v>37</v>
      </c>
      <c r="H8" s="12" t="s">
        <v>40</v>
      </c>
      <c r="I8" s="12" t="s">
        <v>42</v>
      </c>
    </row>
    <row r="9" spans="1:18" ht="12.75" customHeight="1" x14ac:dyDescent="0.2">
      <c r="A9" s="15" t="s">
        <v>43</v>
      </c>
      <c r="B9" s="15"/>
      <c r="C9" s="19" t="s">
        <v>29</v>
      </c>
      <c r="D9" s="15"/>
      <c r="E9" s="20" t="s">
        <v>44</v>
      </c>
      <c r="F9" s="15"/>
      <c r="G9" s="15"/>
      <c r="H9" s="15"/>
      <c r="I9" s="21">
        <f>0+Q9</f>
        <v>0</v>
      </c>
      <c r="O9">
        <f>0+R9</f>
        <v>0</v>
      </c>
      <c r="Q9">
        <f>0+I10+I14</f>
        <v>0</v>
      </c>
      <c r="R9">
        <f>0+O10+O14</f>
        <v>0</v>
      </c>
    </row>
    <row r="10" spans="1:18" x14ac:dyDescent="0.2">
      <c r="A10" s="18" t="s">
        <v>45</v>
      </c>
      <c r="B10" s="22" t="s">
        <v>29</v>
      </c>
      <c r="C10" s="22" t="s">
        <v>819</v>
      </c>
      <c r="D10" s="18" t="s">
        <v>47</v>
      </c>
      <c r="E10" s="23" t="s">
        <v>820</v>
      </c>
      <c r="F10" s="24" t="s">
        <v>100</v>
      </c>
      <c r="G10" s="25">
        <v>0.28000000000000003</v>
      </c>
      <c r="H10" s="26">
        <v>0</v>
      </c>
      <c r="I10" s="26">
        <f>ROUND(ROUND(H10,2)*ROUND(G10,3),2)</f>
        <v>0</v>
      </c>
      <c r="O10">
        <f>(I10*21)/100</f>
        <v>0</v>
      </c>
      <c r="P10" t="s">
        <v>23</v>
      </c>
    </row>
    <row r="11" spans="1:18" ht="25.5" x14ac:dyDescent="0.2">
      <c r="A11" s="27" t="s">
        <v>50</v>
      </c>
      <c r="E11" s="28" t="s">
        <v>821</v>
      </c>
    </row>
    <row r="12" spans="1:18" x14ac:dyDescent="0.2">
      <c r="A12" s="29" t="s">
        <v>52</v>
      </c>
      <c r="E12" s="30" t="s">
        <v>47</v>
      </c>
    </row>
    <row r="13" spans="1:18" x14ac:dyDescent="0.2">
      <c r="A13" t="s">
        <v>54</v>
      </c>
      <c r="E13" s="28" t="s">
        <v>47</v>
      </c>
    </row>
    <row r="14" spans="1:18" x14ac:dyDescent="0.2">
      <c r="A14" s="18" t="s">
        <v>45</v>
      </c>
      <c r="B14" s="22" t="s">
        <v>23</v>
      </c>
      <c r="C14" s="22" t="s">
        <v>822</v>
      </c>
      <c r="D14" s="18" t="s">
        <v>47</v>
      </c>
      <c r="E14" s="23" t="s">
        <v>823</v>
      </c>
      <c r="F14" s="24" t="s">
        <v>100</v>
      </c>
      <c r="G14" s="25">
        <v>0.28000000000000003</v>
      </c>
      <c r="H14" s="26">
        <v>0</v>
      </c>
      <c r="I14" s="26">
        <f>ROUND(ROUND(H14,2)*ROUND(G14,3),2)</f>
        <v>0</v>
      </c>
      <c r="O14">
        <f>(I14*21)/100</f>
        <v>0</v>
      </c>
      <c r="P14" t="s">
        <v>23</v>
      </c>
    </row>
    <row r="15" spans="1:18" ht="25.5" x14ac:dyDescent="0.2">
      <c r="A15" s="27" t="s">
        <v>50</v>
      </c>
      <c r="E15" s="28" t="s">
        <v>821</v>
      </c>
    </row>
    <row r="16" spans="1:18" x14ac:dyDescent="0.2">
      <c r="A16" s="29" t="s">
        <v>52</v>
      </c>
      <c r="E16" s="30" t="s">
        <v>47</v>
      </c>
    </row>
    <row r="17" spans="1:18" x14ac:dyDescent="0.2">
      <c r="A17" t="s">
        <v>54</v>
      </c>
      <c r="E17" s="28" t="s">
        <v>47</v>
      </c>
    </row>
    <row r="18" spans="1:18" ht="12.75" customHeight="1" x14ac:dyDescent="0.2">
      <c r="A18" s="5" t="s">
        <v>43</v>
      </c>
      <c r="B18" s="5"/>
      <c r="C18" s="31" t="s">
        <v>641</v>
      </c>
      <c r="D18" s="5"/>
      <c r="E18" s="20" t="s">
        <v>824</v>
      </c>
      <c r="F18" s="5"/>
      <c r="G18" s="5"/>
      <c r="H18" s="5"/>
      <c r="I18" s="32">
        <f>0+Q18</f>
        <v>0</v>
      </c>
      <c r="O18">
        <f>0+R18</f>
        <v>0</v>
      </c>
      <c r="Q18">
        <f>0+I19+I23+I27+I31+I35+I39+I43+I47</f>
        <v>0</v>
      </c>
      <c r="R18">
        <f>0+O19+O23+O27+O31+O35+O39+O43+O47</f>
        <v>0</v>
      </c>
    </row>
    <row r="19" spans="1:18" ht="25.5" x14ac:dyDescent="0.2">
      <c r="A19" s="18" t="s">
        <v>45</v>
      </c>
      <c r="B19" s="22" t="s">
        <v>22</v>
      </c>
      <c r="C19" s="22" t="s">
        <v>825</v>
      </c>
      <c r="D19" s="18" t="s">
        <v>47</v>
      </c>
      <c r="E19" s="23" t="s">
        <v>826</v>
      </c>
      <c r="F19" s="24" t="s">
        <v>735</v>
      </c>
      <c r="G19" s="25">
        <v>32</v>
      </c>
      <c r="H19" s="26">
        <v>0</v>
      </c>
      <c r="I19" s="26">
        <f>ROUND(ROUND(H19,2)*ROUND(G19,3),2)</f>
        <v>0</v>
      </c>
      <c r="O19">
        <f>(I19*21)/100</f>
        <v>0</v>
      </c>
      <c r="P19" t="s">
        <v>23</v>
      </c>
    </row>
    <row r="20" spans="1:18" ht="25.5" x14ac:dyDescent="0.2">
      <c r="A20" s="27" t="s">
        <v>50</v>
      </c>
      <c r="E20" s="28" t="s">
        <v>821</v>
      </c>
    </row>
    <row r="21" spans="1:18" x14ac:dyDescent="0.2">
      <c r="A21" s="29" t="s">
        <v>52</v>
      </c>
      <c r="E21" s="30" t="s">
        <v>47</v>
      </c>
    </row>
    <row r="22" spans="1:18" x14ac:dyDescent="0.2">
      <c r="A22" t="s">
        <v>54</v>
      </c>
      <c r="E22" s="28" t="s">
        <v>47</v>
      </c>
    </row>
    <row r="23" spans="1:18" x14ac:dyDescent="0.2">
      <c r="A23" s="18" t="s">
        <v>45</v>
      </c>
      <c r="B23" s="22" t="s">
        <v>33</v>
      </c>
      <c r="C23" s="22" t="s">
        <v>827</v>
      </c>
      <c r="D23" s="18" t="s">
        <v>47</v>
      </c>
      <c r="E23" s="23" t="s">
        <v>828</v>
      </c>
      <c r="F23" s="24" t="s">
        <v>829</v>
      </c>
      <c r="G23" s="25">
        <v>1</v>
      </c>
      <c r="H23" s="26">
        <v>0</v>
      </c>
      <c r="I23" s="26">
        <f>ROUND(ROUND(H23,2)*ROUND(G23,3),2)</f>
        <v>0</v>
      </c>
      <c r="O23">
        <f>(I23*21)/100</f>
        <v>0</v>
      </c>
      <c r="P23" t="s">
        <v>23</v>
      </c>
    </row>
    <row r="24" spans="1:18" ht="25.5" x14ac:dyDescent="0.2">
      <c r="A24" s="27" t="s">
        <v>50</v>
      </c>
      <c r="E24" s="28" t="s">
        <v>821</v>
      </c>
    </row>
    <row r="25" spans="1:18" x14ac:dyDescent="0.2">
      <c r="A25" s="29" t="s">
        <v>52</v>
      </c>
      <c r="E25" s="30" t="s">
        <v>47</v>
      </c>
    </row>
    <row r="26" spans="1:18" x14ac:dyDescent="0.2">
      <c r="A26" t="s">
        <v>54</v>
      </c>
      <c r="E26" s="28" t="s">
        <v>47</v>
      </c>
    </row>
    <row r="27" spans="1:18" ht="25.5" x14ac:dyDescent="0.2">
      <c r="A27" s="18" t="s">
        <v>45</v>
      </c>
      <c r="B27" s="22" t="s">
        <v>35</v>
      </c>
      <c r="C27" s="22" t="s">
        <v>830</v>
      </c>
      <c r="D27" s="18" t="s">
        <v>47</v>
      </c>
      <c r="E27" s="23" t="s">
        <v>831</v>
      </c>
      <c r="F27" s="24" t="s">
        <v>735</v>
      </c>
      <c r="G27" s="25">
        <v>1</v>
      </c>
      <c r="H27" s="26">
        <v>0</v>
      </c>
      <c r="I27" s="26">
        <f>ROUND(ROUND(H27,2)*ROUND(G27,3),2)</f>
        <v>0</v>
      </c>
      <c r="O27">
        <f>(I27*21)/100</f>
        <v>0</v>
      </c>
      <c r="P27" t="s">
        <v>23</v>
      </c>
    </row>
    <row r="28" spans="1:18" ht="25.5" x14ac:dyDescent="0.2">
      <c r="A28" s="27" t="s">
        <v>50</v>
      </c>
      <c r="E28" s="28" t="s">
        <v>821</v>
      </c>
    </row>
    <row r="29" spans="1:18" x14ac:dyDescent="0.2">
      <c r="A29" s="29" t="s">
        <v>52</v>
      </c>
      <c r="E29" s="30" t="s">
        <v>47</v>
      </c>
    </row>
    <row r="30" spans="1:18" x14ac:dyDescent="0.2">
      <c r="A30" t="s">
        <v>54</v>
      </c>
      <c r="E30" s="28" t="s">
        <v>47</v>
      </c>
    </row>
    <row r="31" spans="1:18" x14ac:dyDescent="0.2">
      <c r="A31" s="18" t="s">
        <v>45</v>
      </c>
      <c r="B31" s="22" t="s">
        <v>37</v>
      </c>
      <c r="C31" s="22" t="s">
        <v>832</v>
      </c>
      <c r="D31" s="18" t="s">
        <v>47</v>
      </c>
      <c r="E31" s="23" t="s">
        <v>833</v>
      </c>
      <c r="F31" s="24" t="s">
        <v>735</v>
      </c>
      <c r="G31" s="25">
        <v>7</v>
      </c>
      <c r="H31" s="26">
        <v>0</v>
      </c>
      <c r="I31" s="26">
        <f>ROUND(ROUND(H31,2)*ROUND(G31,3),2)</f>
        <v>0</v>
      </c>
      <c r="O31">
        <f>(I31*21)/100</f>
        <v>0</v>
      </c>
      <c r="P31" t="s">
        <v>23</v>
      </c>
    </row>
    <row r="32" spans="1:18" ht="25.5" x14ac:dyDescent="0.2">
      <c r="A32" s="27" t="s">
        <v>50</v>
      </c>
      <c r="E32" s="28" t="s">
        <v>821</v>
      </c>
    </row>
    <row r="33" spans="1:16" x14ac:dyDescent="0.2">
      <c r="A33" s="29" t="s">
        <v>52</v>
      </c>
      <c r="E33" s="30" t="s">
        <v>47</v>
      </c>
    </row>
    <row r="34" spans="1:16" x14ac:dyDescent="0.2">
      <c r="A34" t="s">
        <v>54</v>
      </c>
      <c r="E34" s="28" t="s">
        <v>47</v>
      </c>
    </row>
    <row r="35" spans="1:16" ht="25.5" x14ac:dyDescent="0.2">
      <c r="A35" s="18" t="s">
        <v>45</v>
      </c>
      <c r="B35" s="22" t="s">
        <v>77</v>
      </c>
      <c r="C35" s="22" t="s">
        <v>834</v>
      </c>
      <c r="D35" s="18" t="s">
        <v>47</v>
      </c>
      <c r="E35" s="23" t="s">
        <v>835</v>
      </c>
      <c r="F35" s="24" t="s">
        <v>829</v>
      </c>
      <c r="G35" s="25">
        <v>65</v>
      </c>
      <c r="H35" s="26">
        <v>0</v>
      </c>
      <c r="I35" s="26">
        <f>ROUND(ROUND(H35,2)*ROUND(G35,3),2)</f>
        <v>0</v>
      </c>
      <c r="O35">
        <f>(I35*21)/100</f>
        <v>0</v>
      </c>
      <c r="P35" t="s">
        <v>23</v>
      </c>
    </row>
    <row r="36" spans="1:16" ht="25.5" x14ac:dyDescent="0.2">
      <c r="A36" s="27" t="s">
        <v>50</v>
      </c>
      <c r="E36" s="28" t="s">
        <v>821</v>
      </c>
    </row>
    <row r="37" spans="1:16" x14ac:dyDescent="0.2">
      <c r="A37" s="29" t="s">
        <v>52</v>
      </c>
      <c r="E37" s="30" t="s">
        <v>47</v>
      </c>
    </row>
    <row r="38" spans="1:16" x14ac:dyDescent="0.2">
      <c r="A38" t="s">
        <v>54</v>
      </c>
      <c r="E38" s="28" t="s">
        <v>47</v>
      </c>
    </row>
    <row r="39" spans="1:16" ht="25.5" x14ac:dyDescent="0.2">
      <c r="A39" s="18" t="s">
        <v>45</v>
      </c>
      <c r="B39" s="22" t="s">
        <v>82</v>
      </c>
      <c r="C39" s="22" t="s">
        <v>836</v>
      </c>
      <c r="D39" s="18" t="s">
        <v>47</v>
      </c>
      <c r="E39" s="23" t="s">
        <v>837</v>
      </c>
      <c r="F39" s="24" t="s">
        <v>829</v>
      </c>
      <c r="G39" s="25">
        <v>230</v>
      </c>
      <c r="H39" s="26">
        <v>0</v>
      </c>
      <c r="I39" s="26">
        <f>ROUND(ROUND(H39,2)*ROUND(G39,3),2)</f>
        <v>0</v>
      </c>
      <c r="O39">
        <f>(I39*21)/100</f>
        <v>0</v>
      </c>
      <c r="P39" t="s">
        <v>23</v>
      </c>
    </row>
    <row r="40" spans="1:16" ht="25.5" x14ac:dyDescent="0.2">
      <c r="A40" s="27" t="s">
        <v>50</v>
      </c>
      <c r="E40" s="28" t="s">
        <v>821</v>
      </c>
    </row>
    <row r="41" spans="1:16" x14ac:dyDescent="0.2">
      <c r="A41" s="29" t="s">
        <v>52</v>
      </c>
      <c r="E41" s="30" t="s">
        <v>47</v>
      </c>
    </row>
    <row r="42" spans="1:16" x14ac:dyDescent="0.2">
      <c r="A42" t="s">
        <v>54</v>
      </c>
      <c r="E42" s="28" t="s">
        <v>47</v>
      </c>
    </row>
    <row r="43" spans="1:16" x14ac:dyDescent="0.2">
      <c r="A43" s="18" t="s">
        <v>45</v>
      </c>
      <c r="B43" s="22" t="s">
        <v>40</v>
      </c>
      <c r="C43" s="22" t="s">
        <v>838</v>
      </c>
      <c r="D43" s="18" t="s">
        <v>47</v>
      </c>
      <c r="E43" s="23" t="s">
        <v>839</v>
      </c>
      <c r="F43" s="24" t="s">
        <v>735</v>
      </c>
      <c r="G43" s="25">
        <v>30</v>
      </c>
      <c r="H43" s="26">
        <v>0</v>
      </c>
      <c r="I43" s="26">
        <f>ROUND(ROUND(H43,2)*ROUND(G43,3),2)</f>
        <v>0</v>
      </c>
      <c r="O43">
        <f>(I43*21)/100</f>
        <v>0</v>
      </c>
      <c r="P43" t="s">
        <v>23</v>
      </c>
    </row>
    <row r="44" spans="1:16" ht="25.5" x14ac:dyDescent="0.2">
      <c r="A44" s="27" t="s">
        <v>50</v>
      </c>
      <c r="E44" s="28" t="s">
        <v>821</v>
      </c>
    </row>
    <row r="45" spans="1:16" x14ac:dyDescent="0.2">
      <c r="A45" s="29" t="s">
        <v>52</v>
      </c>
      <c r="E45" s="30" t="s">
        <v>47</v>
      </c>
    </row>
    <row r="46" spans="1:16" x14ac:dyDescent="0.2">
      <c r="A46" t="s">
        <v>54</v>
      </c>
      <c r="E46" s="28" t="s">
        <v>47</v>
      </c>
    </row>
    <row r="47" spans="1:16" ht="25.5" x14ac:dyDescent="0.2">
      <c r="A47" s="18" t="s">
        <v>45</v>
      </c>
      <c r="B47" s="22" t="s">
        <v>42</v>
      </c>
      <c r="C47" s="22" t="s">
        <v>840</v>
      </c>
      <c r="D47" s="18" t="s">
        <v>47</v>
      </c>
      <c r="E47" s="23" t="s">
        <v>841</v>
      </c>
      <c r="F47" s="24" t="s">
        <v>842</v>
      </c>
      <c r="G47" s="25">
        <v>40</v>
      </c>
      <c r="H47" s="26">
        <v>0</v>
      </c>
      <c r="I47" s="26">
        <f>ROUND(ROUND(H47,2)*ROUND(G47,3),2)</f>
        <v>0</v>
      </c>
      <c r="O47">
        <f>(I47*21)/100</f>
        <v>0</v>
      </c>
      <c r="P47" t="s">
        <v>23</v>
      </c>
    </row>
    <row r="48" spans="1:16" ht="25.5" x14ac:dyDescent="0.2">
      <c r="A48" s="27" t="s">
        <v>50</v>
      </c>
      <c r="E48" s="28" t="s">
        <v>821</v>
      </c>
    </row>
    <row r="49" spans="1:18" x14ac:dyDescent="0.2">
      <c r="A49" s="29" t="s">
        <v>52</v>
      </c>
      <c r="E49" s="30" t="s">
        <v>47</v>
      </c>
    </row>
    <row r="50" spans="1:18" x14ac:dyDescent="0.2">
      <c r="A50" t="s">
        <v>54</v>
      </c>
      <c r="E50" s="28" t="s">
        <v>47</v>
      </c>
    </row>
    <row r="51" spans="1:18" ht="12.75" customHeight="1" x14ac:dyDescent="0.2">
      <c r="A51" s="5" t="s">
        <v>43</v>
      </c>
      <c r="B51" s="5"/>
      <c r="C51" s="31" t="s">
        <v>843</v>
      </c>
      <c r="D51" s="5"/>
      <c r="E51" s="20" t="s">
        <v>844</v>
      </c>
      <c r="F51" s="5"/>
      <c r="G51" s="5"/>
      <c r="H51" s="5"/>
      <c r="I51" s="32">
        <f>0+Q51</f>
        <v>0</v>
      </c>
      <c r="O51">
        <f>0+R51</f>
        <v>0</v>
      </c>
      <c r="Q51">
        <f>0+I52+I56+I60+I64+I68+I72+I76+I80+I84+I88+I92+I96+I100</f>
        <v>0</v>
      </c>
      <c r="R51">
        <f>0+O52+O56+O60+O64+O68+O72+O76+O80+O84+O88+O92+O96+O100</f>
        <v>0</v>
      </c>
    </row>
    <row r="52" spans="1:18" x14ac:dyDescent="0.2">
      <c r="A52" s="18" t="s">
        <v>45</v>
      </c>
      <c r="B52" s="22" t="s">
        <v>92</v>
      </c>
      <c r="C52" s="22" t="s">
        <v>845</v>
      </c>
      <c r="D52" s="18" t="s">
        <v>47</v>
      </c>
      <c r="E52" s="23" t="s">
        <v>846</v>
      </c>
      <c r="F52" s="24" t="s">
        <v>735</v>
      </c>
      <c r="G52" s="25">
        <v>10</v>
      </c>
      <c r="H52" s="26">
        <v>0</v>
      </c>
      <c r="I52" s="26">
        <f>ROUND(ROUND(H52,2)*ROUND(G52,3),2)</f>
        <v>0</v>
      </c>
      <c r="O52">
        <f>(I52*21)/100</f>
        <v>0</v>
      </c>
      <c r="P52" t="s">
        <v>23</v>
      </c>
    </row>
    <row r="53" spans="1:18" ht="25.5" x14ac:dyDescent="0.2">
      <c r="A53" s="27" t="s">
        <v>50</v>
      </c>
      <c r="E53" s="28" t="s">
        <v>821</v>
      </c>
    </row>
    <row r="54" spans="1:18" x14ac:dyDescent="0.2">
      <c r="A54" s="29" t="s">
        <v>52</v>
      </c>
      <c r="E54" s="30" t="s">
        <v>47</v>
      </c>
    </row>
    <row r="55" spans="1:18" x14ac:dyDescent="0.2">
      <c r="A55" t="s">
        <v>54</v>
      </c>
      <c r="E55" s="28" t="s">
        <v>47</v>
      </c>
    </row>
    <row r="56" spans="1:18" ht="25.5" x14ac:dyDescent="0.2">
      <c r="A56" s="18" t="s">
        <v>45</v>
      </c>
      <c r="B56" s="22" t="s">
        <v>97</v>
      </c>
      <c r="C56" s="22" t="s">
        <v>847</v>
      </c>
      <c r="D56" s="18" t="s">
        <v>47</v>
      </c>
      <c r="E56" s="23" t="s">
        <v>848</v>
      </c>
      <c r="F56" s="24" t="s">
        <v>735</v>
      </c>
      <c r="G56" s="25">
        <v>3</v>
      </c>
      <c r="H56" s="26">
        <v>0</v>
      </c>
      <c r="I56" s="26">
        <f>ROUND(ROUND(H56,2)*ROUND(G56,3),2)</f>
        <v>0</v>
      </c>
      <c r="O56">
        <f>(I56*21)/100</f>
        <v>0</v>
      </c>
      <c r="P56" t="s">
        <v>23</v>
      </c>
    </row>
    <row r="57" spans="1:18" ht="25.5" x14ac:dyDescent="0.2">
      <c r="A57" s="27" t="s">
        <v>50</v>
      </c>
      <c r="E57" s="28" t="s">
        <v>821</v>
      </c>
    </row>
    <row r="58" spans="1:18" x14ac:dyDescent="0.2">
      <c r="A58" s="29" t="s">
        <v>52</v>
      </c>
      <c r="E58" s="30" t="s">
        <v>47</v>
      </c>
    </row>
    <row r="59" spans="1:18" x14ac:dyDescent="0.2">
      <c r="A59" t="s">
        <v>54</v>
      </c>
      <c r="E59" s="28" t="s">
        <v>47</v>
      </c>
    </row>
    <row r="60" spans="1:18" x14ac:dyDescent="0.2">
      <c r="A60" s="18" t="s">
        <v>45</v>
      </c>
      <c r="B60" s="22" t="s">
        <v>102</v>
      </c>
      <c r="C60" s="22" t="s">
        <v>849</v>
      </c>
      <c r="D60" s="18" t="s">
        <v>47</v>
      </c>
      <c r="E60" s="23" t="s">
        <v>850</v>
      </c>
      <c r="F60" s="24" t="s">
        <v>735</v>
      </c>
      <c r="G60" s="25">
        <v>4</v>
      </c>
      <c r="H60" s="26">
        <v>0</v>
      </c>
      <c r="I60" s="26">
        <f>ROUND(ROUND(H60,2)*ROUND(G60,3),2)</f>
        <v>0</v>
      </c>
      <c r="O60">
        <f>(I60*21)/100</f>
        <v>0</v>
      </c>
      <c r="P60" t="s">
        <v>23</v>
      </c>
    </row>
    <row r="61" spans="1:18" ht="25.5" x14ac:dyDescent="0.2">
      <c r="A61" s="27" t="s">
        <v>50</v>
      </c>
      <c r="E61" s="28" t="s">
        <v>821</v>
      </c>
    </row>
    <row r="62" spans="1:18" x14ac:dyDescent="0.2">
      <c r="A62" s="29" t="s">
        <v>52</v>
      </c>
      <c r="E62" s="30" t="s">
        <v>47</v>
      </c>
    </row>
    <row r="63" spans="1:18" x14ac:dyDescent="0.2">
      <c r="A63" t="s">
        <v>54</v>
      </c>
      <c r="E63" s="28" t="s">
        <v>47</v>
      </c>
    </row>
    <row r="64" spans="1:18" ht="25.5" x14ac:dyDescent="0.2">
      <c r="A64" s="18" t="s">
        <v>45</v>
      </c>
      <c r="B64" s="22" t="s">
        <v>107</v>
      </c>
      <c r="C64" s="22" t="s">
        <v>851</v>
      </c>
      <c r="D64" s="18" t="s">
        <v>47</v>
      </c>
      <c r="E64" s="23" t="s">
        <v>852</v>
      </c>
      <c r="F64" s="24" t="s">
        <v>735</v>
      </c>
      <c r="G64" s="25">
        <v>4</v>
      </c>
      <c r="H64" s="26">
        <v>0</v>
      </c>
      <c r="I64" s="26">
        <f>ROUND(ROUND(H64,2)*ROUND(G64,3),2)</f>
        <v>0</v>
      </c>
      <c r="O64">
        <f>(I64*21)/100</f>
        <v>0</v>
      </c>
      <c r="P64" t="s">
        <v>23</v>
      </c>
    </row>
    <row r="65" spans="1:16" ht="25.5" x14ac:dyDescent="0.2">
      <c r="A65" s="27" t="s">
        <v>50</v>
      </c>
      <c r="E65" s="28" t="s">
        <v>821</v>
      </c>
    </row>
    <row r="66" spans="1:16" x14ac:dyDescent="0.2">
      <c r="A66" s="29" t="s">
        <v>52</v>
      </c>
      <c r="E66" s="30" t="s">
        <v>47</v>
      </c>
    </row>
    <row r="67" spans="1:16" x14ac:dyDescent="0.2">
      <c r="A67" t="s">
        <v>54</v>
      </c>
      <c r="E67" s="28" t="s">
        <v>47</v>
      </c>
    </row>
    <row r="68" spans="1:16" ht="25.5" x14ac:dyDescent="0.2">
      <c r="A68" s="18" t="s">
        <v>45</v>
      </c>
      <c r="B68" s="22" t="s">
        <v>111</v>
      </c>
      <c r="C68" s="22" t="s">
        <v>853</v>
      </c>
      <c r="D68" s="18" t="s">
        <v>47</v>
      </c>
      <c r="E68" s="23" t="s">
        <v>854</v>
      </c>
      <c r="F68" s="24" t="s">
        <v>735</v>
      </c>
      <c r="G68" s="25">
        <v>10</v>
      </c>
      <c r="H68" s="26">
        <v>0</v>
      </c>
      <c r="I68" s="26">
        <f>ROUND(ROUND(H68,2)*ROUND(G68,3),2)</f>
        <v>0</v>
      </c>
      <c r="O68">
        <f>(I68*21)/100</f>
        <v>0</v>
      </c>
      <c r="P68" t="s">
        <v>23</v>
      </c>
    </row>
    <row r="69" spans="1:16" ht="25.5" x14ac:dyDescent="0.2">
      <c r="A69" s="27" t="s">
        <v>50</v>
      </c>
      <c r="E69" s="28" t="s">
        <v>821</v>
      </c>
    </row>
    <row r="70" spans="1:16" x14ac:dyDescent="0.2">
      <c r="A70" s="29" t="s">
        <v>52</v>
      </c>
      <c r="E70" s="30" t="s">
        <v>47</v>
      </c>
    </row>
    <row r="71" spans="1:16" x14ac:dyDescent="0.2">
      <c r="A71" t="s">
        <v>54</v>
      </c>
      <c r="E71" s="28" t="s">
        <v>47</v>
      </c>
    </row>
    <row r="72" spans="1:16" x14ac:dyDescent="0.2">
      <c r="A72" s="18" t="s">
        <v>45</v>
      </c>
      <c r="B72" s="22" t="s">
        <v>115</v>
      </c>
      <c r="C72" s="22" t="s">
        <v>855</v>
      </c>
      <c r="D72" s="18" t="s">
        <v>47</v>
      </c>
      <c r="E72" s="23" t="s">
        <v>856</v>
      </c>
      <c r="F72" s="24" t="s">
        <v>735</v>
      </c>
      <c r="G72" s="25">
        <v>2</v>
      </c>
      <c r="H72" s="26">
        <v>0</v>
      </c>
      <c r="I72" s="26">
        <f>ROUND(ROUND(H72,2)*ROUND(G72,3),2)</f>
        <v>0</v>
      </c>
      <c r="O72">
        <f>(I72*21)/100</f>
        <v>0</v>
      </c>
      <c r="P72" t="s">
        <v>23</v>
      </c>
    </row>
    <row r="73" spans="1:16" ht="25.5" x14ac:dyDescent="0.2">
      <c r="A73" s="27" t="s">
        <v>50</v>
      </c>
      <c r="E73" s="28" t="s">
        <v>821</v>
      </c>
    </row>
    <row r="74" spans="1:16" x14ac:dyDescent="0.2">
      <c r="A74" s="29" t="s">
        <v>52</v>
      </c>
      <c r="E74" s="30" t="s">
        <v>47</v>
      </c>
    </row>
    <row r="75" spans="1:16" x14ac:dyDescent="0.2">
      <c r="A75" t="s">
        <v>54</v>
      </c>
      <c r="E75" s="28" t="s">
        <v>47</v>
      </c>
    </row>
    <row r="76" spans="1:16" x14ac:dyDescent="0.2">
      <c r="A76" s="18" t="s">
        <v>45</v>
      </c>
      <c r="B76" s="22" t="s">
        <v>119</v>
      </c>
      <c r="C76" s="22" t="s">
        <v>857</v>
      </c>
      <c r="D76" s="18" t="s">
        <v>47</v>
      </c>
      <c r="E76" s="23" t="s">
        <v>858</v>
      </c>
      <c r="F76" s="24" t="s">
        <v>735</v>
      </c>
      <c r="G76" s="25">
        <v>19</v>
      </c>
      <c r="H76" s="26">
        <v>0</v>
      </c>
      <c r="I76" s="26">
        <f>ROUND(ROUND(H76,2)*ROUND(G76,3),2)</f>
        <v>0</v>
      </c>
      <c r="O76">
        <f>(I76*21)/100</f>
        <v>0</v>
      </c>
      <c r="P76" t="s">
        <v>23</v>
      </c>
    </row>
    <row r="77" spans="1:16" ht="25.5" x14ac:dyDescent="0.2">
      <c r="A77" s="27" t="s">
        <v>50</v>
      </c>
      <c r="E77" s="28" t="s">
        <v>821</v>
      </c>
    </row>
    <row r="78" spans="1:16" x14ac:dyDescent="0.2">
      <c r="A78" s="29" t="s">
        <v>52</v>
      </c>
      <c r="E78" s="30" t="s">
        <v>47</v>
      </c>
    </row>
    <row r="79" spans="1:16" x14ac:dyDescent="0.2">
      <c r="A79" t="s">
        <v>54</v>
      </c>
      <c r="E79" s="28" t="s">
        <v>47</v>
      </c>
    </row>
    <row r="80" spans="1:16" x14ac:dyDescent="0.2">
      <c r="A80" s="18" t="s">
        <v>45</v>
      </c>
      <c r="B80" s="22" t="s">
        <v>123</v>
      </c>
      <c r="C80" s="22" t="s">
        <v>859</v>
      </c>
      <c r="D80" s="18" t="s">
        <v>47</v>
      </c>
      <c r="E80" s="23" t="s">
        <v>860</v>
      </c>
      <c r="F80" s="24" t="s">
        <v>735</v>
      </c>
      <c r="G80" s="25">
        <v>5</v>
      </c>
      <c r="H80" s="26">
        <v>0</v>
      </c>
      <c r="I80" s="26">
        <f>ROUND(ROUND(H80,2)*ROUND(G80,3),2)</f>
        <v>0</v>
      </c>
      <c r="O80">
        <f>(I80*21)/100</f>
        <v>0</v>
      </c>
      <c r="P80" t="s">
        <v>23</v>
      </c>
    </row>
    <row r="81" spans="1:16" ht="25.5" x14ac:dyDescent="0.2">
      <c r="A81" s="27" t="s">
        <v>50</v>
      </c>
      <c r="E81" s="28" t="s">
        <v>821</v>
      </c>
    </row>
    <row r="82" spans="1:16" x14ac:dyDescent="0.2">
      <c r="A82" s="29" t="s">
        <v>52</v>
      </c>
      <c r="E82" s="30" t="s">
        <v>47</v>
      </c>
    </row>
    <row r="83" spans="1:16" x14ac:dyDescent="0.2">
      <c r="A83" t="s">
        <v>54</v>
      </c>
      <c r="E83" s="28" t="s">
        <v>47</v>
      </c>
    </row>
    <row r="84" spans="1:16" x14ac:dyDescent="0.2">
      <c r="A84" s="18" t="s">
        <v>45</v>
      </c>
      <c r="B84" s="22" t="s">
        <v>127</v>
      </c>
      <c r="C84" s="22" t="s">
        <v>861</v>
      </c>
      <c r="D84" s="18" t="s">
        <v>47</v>
      </c>
      <c r="E84" s="23" t="s">
        <v>862</v>
      </c>
      <c r="F84" s="24" t="s">
        <v>735</v>
      </c>
      <c r="G84" s="25">
        <v>24</v>
      </c>
      <c r="H84" s="26">
        <v>0</v>
      </c>
      <c r="I84" s="26">
        <f>ROUND(ROUND(H84,2)*ROUND(G84,3),2)</f>
        <v>0</v>
      </c>
      <c r="O84">
        <f>(I84*21)/100</f>
        <v>0</v>
      </c>
      <c r="P84" t="s">
        <v>23</v>
      </c>
    </row>
    <row r="85" spans="1:16" ht="25.5" x14ac:dyDescent="0.2">
      <c r="A85" s="27" t="s">
        <v>50</v>
      </c>
      <c r="E85" s="28" t="s">
        <v>821</v>
      </c>
    </row>
    <row r="86" spans="1:16" x14ac:dyDescent="0.2">
      <c r="A86" s="29" t="s">
        <v>52</v>
      </c>
      <c r="E86" s="30" t="s">
        <v>47</v>
      </c>
    </row>
    <row r="87" spans="1:16" x14ac:dyDescent="0.2">
      <c r="A87" t="s">
        <v>54</v>
      </c>
      <c r="E87" s="28" t="s">
        <v>47</v>
      </c>
    </row>
    <row r="88" spans="1:16" x14ac:dyDescent="0.2">
      <c r="A88" s="18" t="s">
        <v>45</v>
      </c>
      <c r="B88" s="22" t="s">
        <v>131</v>
      </c>
      <c r="C88" s="22" t="s">
        <v>863</v>
      </c>
      <c r="D88" s="18" t="s">
        <v>47</v>
      </c>
      <c r="E88" s="23" t="s">
        <v>864</v>
      </c>
      <c r="F88" s="24" t="s">
        <v>735</v>
      </c>
      <c r="G88" s="25">
        <v>2</v>
      </c>
      <c r="H88" s="26">
        <v>0</v>
      </c>
      <c r="I88" s="26">
        <f>ROUND(ROUND(H88,2)*ROUND(G88,3),2)</f>
        <v>0</v>
      </c>
      <c r="O88">
        <f>(I88*21)/100</f>
        <v>0</v>
      </c>
      <c r="P88" t="s">
        <v>23</v>
      </c>
    </row>
    <row r="89" spans="1:16" ht="25.5" x14ac:dyDescent="0.2">
      <c r="A89" s="27" t="s">
        <v>50</v>
      </c>
      <c r="E89" s="28" t="s">
        <v>821</v>
      </c>
    </row>
    <row r="90" spans="1:16" x14ac:dyDescent="0.2">
      <c r="A90" s="29" t="s">
        <v>52</v>
      </c>
      <c r="E90" s="30" t="s">
        <v>47</v>
      </c>
    </row>
    <row r="91" spans="1:16" x14ac:dyDescent="0.2">
      <c r="A91" t="s">
        <v>54</v>
      </c>
      <c r="E91" s="28" t="s">
        <v>47</v>
      </c>
    </row>
    <row r="92" spans="1:16" x14ac:dyDescent="0.2">
      <c r="A92" s="18" t="s">
        <v>45</v>
      </c>
      <c r="B92" s="22" t="s">
        <v>134</v>
      </c>
      <c r="C92" s="22" t="s">
        <v>865</v>
      </c>
      <c r="D92" s="18" t="s">
        <v>47</v>
      </c>
      <c r="E92" s="23" t="s">
        <v>866</v>
      </c>
      <c r="F92" s="24" t="s">
        <v>735</v>
      </c>
      <c r="G92" s="25">
        <v>1</v>
      </c>
      <c r="H92" s="26">
        <v>0</v>
      </c>
      <c r="I92" s="26">
        <f>ROUND(ROUND(H92,2)*ROUND(G92,3),2)</f>
        <v>0</v>
      </c>
      <c r="O92">
        <f>(I92*21)/100</f>
        <v>0</v>
      </c>
      <c r="P92" t="s">
        <v>23</v>
      </c>
    </row>
    <row r="93" spans="1:16" ht="25.5" x14ac:dyDescent="0.2">
      <c r="A93" s="27" t="s">
        <v>50</v>
      </c>
      <c r="E93" s="28" t="s">
        <v>821</v>
      </c>
    </row>
    <row r="94" spans="1:16" x14ac:dyDescent="0.2">
      <c r="A94" s="29" t="s">
        <v>52</v>
      </c>
      <c r="E94" s="30" t="s">
        <v>47</v>
      </c>
    </row>
    <row r="95" spans="1:16" x14ac:dyDescent="0.2">
      <c r="A95" t="s">
        <v>54</v>
      </c>
      <c r="E95" s="28" t="s">
        <v>47</v>
      </c>
    </row>
    <row r="96" spans="1:16" x14ac:dyDescent="0.2">
      <c r="A96" s="18" t="s">
        <v>45</v>
      </c>
      <c r="B96" s="22" t="s">
        <v>137</v>
      </c>
      <c r="C96" s="22" t="s">
        <v>867</v>
      </c>
      <c r="D96" s="18" t="s">
        <v>47</v>
      </c>
      <c r="E96" s="23" t="s">
        <v>868</v>
      </c>
      <c r="F96" s="24" t="s">
        <v>735</v>
      </c>
      <c r="G96" s="25">
        <v>12</v>
      </c>
      <c r="H96" s="26">
        <v>0</v>
      </c>
      <c r="I96" s="26">
        <f>ROUND(ROUND(H96,2)*ROUND(G96,3),2)</f>
        <v>0</v>
      </c>
      <c r="O96">
        <f>(I96*21)/100</f>
        <v>0</v>
      </c>
      <c r="P96" t="s">
        <v>23</v>
      </c>
    </row>
    <row r="97" spans="1:18" ht="25.5" x14ac:dyDescent="0.2">
      <c r="A97" s="27" t="s">
        <v>50</v>
      </c>
      <c r="E97" s="28" t="s">
        <v>821</v>
      </c>
    </row>
    <row r="98" spans="1:18" x14ac:dyDescent="0.2">
      <c r="A98" s="29" t="s">
        <v>52</v>
      </c>
      <c r="E98" s="30" t="s">
        <v>47</v>
      </c>
    </row>
    <row r="99" spans="1:18" x14ac:dyDescent="0.2">
      <c r="A99" t="s">
        <v>54</v>
      </c>
      <c r="E99" s="28" t="s">
        <v>47</v>
      </c>
    </row>
    <row r="100" spans="1:18" x14ac:dyDescent="0.2">
      <c r="A100" s="18" t="s">
        <v>45</v>
      </c>
      <c r="B100" s="22" t="s">
        <v>141</v>
      </c>
      <c r="C100" s="22" t="s">
        <v>869</v>
      </c>
      <c r="D100" s="18" t="s">
        <v>47</v>
      </c>
      <c r="E100" s="23" t="s">
        <v>870</v>
      </c>
      <c r="F100" s="24" t="s">
        <v>735</v>
      </c>
      <c r="G100" s="25">
        <v>12</v>
      </c>
      <c r="H100" s="26">
        <v>0</v>
      </c>
      <c r="I100" s="26">
        <f>ROUND(ROUND(H100,2)*ROUND(G100,3),2)</f>
        <v>0</v>
      </c>
      <c r="O100">
        <f>(I100*21)/100</f>
        <v>0</v>
      </c>
      <c r="P100" t="s">
        <v>23</v>
      </c>
    </row>
    <row r="101" spans="1:18" ht="25.5" x14ac:dyDescent="0.2">
      <c r="A101" s="27" t="s">
        <v>50</v>
      </c>
      <c r="E101" s="28" t="s">
        <v>821</v>
      </c>
    </row>
    <row r="102" spans="1:18" x14ac:dyDescent="0.2">
      <c r="A102" s="29" t="s">
        <v>52</v>
      </c>
      <c r="E102" s="30" t="s">
        <v>47</v>
      </c>
    </row>
    <row r="103" spans="1:18" x14ac:dyDescent="0.2">
      <c r="A103" t="s">
        <v>54</v>
      </c>
      <c r="E103" s="28" t="s">
        <v>47</v>
      </c>
    </row>
    <row r="104" spans="1:18" ht="12.75" customHeight="1" x14ac:dyDescent="0.2">
      <c r="A104" s="5" t="s">
        <v>43</v>
      </c>
      <c r="B104" s="5"/>
      <c r="C104" s="31" t="s">
        <v>871</v>
      </c>
      <c r="D104" s="5"/>
      <c r="E104" s="20" t="s">
        <v>872</v>
      </c>
      <c r="F104" s="5"/>
      <c r="G104" s="5"/>
      <c r="H104" s="5"/>
      <c r="I104" s="32">
        <f>0+Q104</f>
        <v>0</v>
      </c>
      <c r="O104">
        <f>0+R104</f>
        <v>0</v>
      </c>
      <c r="Q104">
        <f>0+I105+I109+I113+I117+I121+I125</f>
        <v>0</v>
      </c>
      <c r="R104">
        <f>0+O105+O109+O113+O117+O121+O125</f>
        <v>0</v>
      </c>
    </row>
    <row r="105" spans="1:18" ht="25.5" x14ac:dyDescent="0.2">
      <c r="A105" s="18" t="s">
        <v>45</v>
      </c>
      <c r="B105" s="22" t="s">
        <v>145</v>
      </c>
      <c r="C105" s="22" t="s">
        <v>873</v>
      </c>
      <c r="D105" s="18" t="s">
        <v>47</v>
      </c>
      <c r="E105" s="23" t="s">
        <v>874</v>
      </c>
      <c r="F105" s="24" t="s">
        <v>829</v>
      </c>
      <c r="G105" s="25">
        <v>100</v>
      </c>
      <c r="H105" s="26">
        <v>0</v>
      </c>
      <c r="I105" s="26">
        <f>ROUND(ROUND(H105,2)*ROUND(G105,3),2)</f>
        <v>0</v>
      </c>
      <c r="O105">
        <f>(I105*21)/100</f>
        <v>0</v>
      </c>
      <c r="P105" t="s">
        <v>23</v>
      </c>
    </row>
    <row r="106" spans="1:18" ht="25.5" x14ac:dyDescent="0.2">
      <c r="A106" s="27" t="s">
        <v>50</v>
      </c>
      <c r="E106" s="28" t="s">
        <v>821</v>
      </c>
    </row>
    <row r="107" spans="1:18" x14ac:dyDescent="0.2">
      <c r="A107" s="29" t="s">
        <v>52</v>
      </c>
      <c r="E107" s="30" t="s">
        <v>47</v>
      </c>
    </row>
    <row r="108" spans="1:18" x14ac:dyDescent="0.2">
      <c r="A108" t="s">
        <v>54</v>
      </c>
      <c r="E108" s="28" t="s">
        <v>47</v>
      </c>
    </row>
    <row r="109" spans="1:18" x14ac:dyDescent="0.2">
      <c r="A109" s="18" t="s">
        <v>45</v>
      </c>
      <c r="B109" s="22" t="s">
        <v>149</v>
      </c>
      <c r="C109" s="22" t="s">
        <v>875</v>
      </c>
      <c r="D109" s="18" t="s">
        <v>47</v>
      </c>
      <c r="E109" s="23" t="s">
        <v>876</v>
      </c>
      <c r="F109" s="24" t="s">
        <v>829</v>
      </c>
      <c r="G109" s="25">
        <v>765</v>
      </c>
      <c r="H109" s="26">
        <v>0</v>
      </c>
      <c r="I109" s="26">
        <f>ROUND(ROUND(H109,2)*ROUND(G109,3),2)</f>
        <v>0</v>
      </c>
      <c r="O109">
        <f>(I109*21)/100</f>
        <v>0</v>
      </c>
      <c r="P109" t="s">
        <v>23</v>
      </c>
    </row>
    <row r="110" spans="1:18" ht="25.5" x14ac:dyDescent="0.2">
      <c r="A110" s="27" t="s">
        <v>50</v>
      </c>
      <c r="E110" s="28" t="s">
        <v>821</v>
      </c>
    </row>
    <row r="111" spans="1:18" x14ac:dyDescent="0.2">
      <c r="A111" s="29" t="s">
        <v>52</v>
      </c>
      <c r="E111" s="30" t="s">
        <v>47</v>
      </c>
    </row>
    <row r="112" spans="1:18" x14ac:dyDescent="0.2">
      <c r="A112" t="s">
        <v>54</v>
      </c>
      <c r="E112" s="28" t="s">
        <v>47</v>
      </c>
    </row>
    <row r="113" spans="1:16" x14ac:dyDescent="0.2">
      <c r="A113" s="18" t="s">
        <v>45</v>
      </c>
      <c r="B113" s="22" t="s">
        <v>154</v>
      </c>
      <c r="C113" s="22" t="s">
        <v>877</v>
      </c>
      <c r="D113" s="18" t="s">
        <v>47</v>
      </c>
      <c r="E113" s="23" t="s">
        <v>878</v>
      </c>
      <c r="F113" s="24" t="s">
        <v>829</v>
      </c>
      <c r="G113" s="25">
        <v>120</v>
      </c>
      <c r="H113" s="26">
        <v>0</v>
      </c>
      <c r="I113" s="26">
        <f>ROUND(ROUND(H113,2)*ROUND(G113,3),2)</f>
        <v>0</v>
      </c>
      <c r="O113">
        <f>(I113*21)/100</f>
        <v>0</v>
      </c>
      <c r="P113" t="s">
        <v>23</v>
      </c>
    </row>
    <row r="114" spans="1:16" ht="25.5" x14ac:dyDescent="0.2">
      <c r="A114" s="27" t="s">
        <v>50</v>
      </c>
      <c r="E114" s="28" t="s">
        <v>821</v>
      </c>
    </row>
    <row r="115" spans="1:16" x14ac:dyDescent="0.2">
      <c r="A115" s="29" t="s">
        <v>52</v>
      </c>
      <c r="E115" s="30" t="s">
        <v>47</v>
      </c>
    </row>
    <row r="116" spans="1:16" x14ac:dyDescent="0.2">
      <c r="A116" t="s">
        <v>54</v>
      </c>
      <c r="E116" s="28" t="s">
        <v>47</v>
      </c>
    </row>
    <row r="117" spans="1:16" ht="25.5" x14ac:dyDescent="0.2">
      <c r="A117" s="18" t="s">
        <v>45</v>
      </c>
      <c r="B117" s="22" t="s">
        <v>157</v>
      </c>
      <c r="C117" s="22" t="s">
        <v>879</v>
      </c>
      <c r="D117" s="18" t="s">
        <v>47</v>
      </c>
      <c r="E117" s="23" t="s">
        <v>880</v>
      </c>
      <c r="F117" s="24" t="s">
        <v>829</v>
      </c>
      <c r="G117" s="25">
        <v>30</v>
      </c>
      <c r="H117" s="26">
        <v>0</v>
      </c>
      <c r="I117" s="26">
        <f>ROUND(ROUND(H117,2)*ROUND(G117,3),2)</f>
        <v>0</v>
      </c>
      <c r="O117">
        <f>(I117*21)/100</f>
        <v>0</v>
      </c>
      <c r="P117" t="s">
        <v>23</v>
      </c>
    </row>
    <row r="118" spans="1:16" ht="25.5" x14ac:dyDescent="0.2">
      <c r="A118" s="27" t="s">
        <v>50</v>
      </c>
      <c r="E118" s="28" t="s">
        <v>821</v>
      </c>
    </row>
    <row r="119" spans="1:16" x14ac:dyDescent="0.2">
      <c r="A119" s="29" t="s">
        <v>52</v>
      </c>
      <c r="E119" s="30" t="s">
        <v>47</v>
      </c>
    </row>
    <row r="120" spans="1:16" x14ac:dyDescent="0.2">
      <c r="A120" t="s">
        <v>54</v>
      </c>
      <c r="E120" s="28" t="s">
        <v>47</v>
      </c>
    </row>
    <row r="121" spans="1:16" x14ac:dyDescent="0.2">
      <c r="A121" s="18" t="s">
        <v>45</v>
      </c>
      <c r="B121" s="22" t="s">
        <v>160</v>
      </c>
      <c r="C121" s="22" t="s">
        <v>881</v>
      </c>
      <c r="D121" s="18" t="s">
        <v>47</v>
      </c>
      <c r="E121" s="23" t="s">
        <v>882</v>
      </c>
      <c r="F121" s="24" t="s">
        <v>829</v>
      </c>
      <c r="G121" s="25">
        <v>12</v>
      </c>
      <c r="H121" s="26">
        <v>0</v>
      </c>
      <c r="I121" s="26">
        <f>ROUND(ROUND(H121,2)*ROUND(G121,3),2)</f>
        <v>0</v>
      </c>
      <c r="O121">
        <f>(I121*21)/100</f>
        <v>0</v>
      </c>
      <c r="P121" t="s">
        <v>23</v>
      </c>
    </row>
    <row r="122" spans="1:16" ht="25.5" x14ac:dyDescent="0.2">
      <c r="A122" s="27" t="s">
        <v>50</v>
      </c>
      <c r="E122" s="28" t="s">
        <v>821</v>
      </c>
    </row>
    <row r="123" spans="1:16" x14ac:dyDescent="0.2">
      <c r="A123" s="29" t="s">
        <v>52</v>
      </c>
      <c r="E123" s="30" t="s">
        <v>47</v>
      </c>
    </row>
    <row r="124" spans="1:16" x14ac:dyDescent="0.2">
      <c r="A124" t="s">
        <v>54</v>
      </c>
      <c r="E124" s="28" t="s">
        <v>47</v>
      </c>
    </row>
    <row r="125" spans="1:16" x14ac:dyDescent="0.2">
      <c r="A125" s="18" t="s">
        <v>45</v>
      </c>
      <c r="B125" s="22" t="s">
        <v>163</v>
      </c>
      <c r="C125" s="22" t="s">
        <v>883</v>
      </c>
      <c r="D125" s="18" t="s">
        <v>47</v>
      </c>
      <c r="E125" s="23" t="s">
        <v>884</v>
      </c>
      <c r="F125" s="24" t="s">
        <v>829</v>
      </c>
      <c r="G125" s="25">
        <v>6</v>
      </c>
      <c r="H125" s="26">
        <v>0</v>
      </c>
      <c r="I125" s="26">
        <f>ROUND(ROUND(H125,2)*ROUND(G125,3),2)</f>
        <v>0</v>
      </c>
      <c r="O125">
        <f>(I125*21)/100</f>
        <v>0</v>
      </c>
      <c r="P125" t="s">
        <v>23</v>
      </c>
    </row>
    <row r="126" spans="1:16" ht="25.5" x14ac:dyDescent="0.2">
      <c r="A126" s="27" t="s">
        <v>50</v>
      </c>
      <c r="E126" s="28" t="s">
        <v>821</v>
      </c>
    </row>
    <row r="127" spans="1:16" x14ac:dyDescent="0.2">
      <c r="A127" s="29" t="s">
        <v>52</v>
      </c>
      <c r="E127" s="30" t="s">
        <v>47</v>
      </c>
    </row>
    <row r="128" spans="1:16" x14ac:dyDescent="0.2">
      <c r="A128" t="s">
        <v>54</v>
      </c>
      <c r="E128" s="28" t="s">
        <v>47</v>
      </c>
    </row>
    <row r="129" spans="1:18" ht="12.75" customHeight="1" x14ac:dyDescent="0.2">
      <c r="A129" s="5" t="s">
        <v>43</v>
      </c>
      <c r="B129" s="5"/>
      <c r="C129" s="31" t="s">
        <v>885</v>
      </c>
      <c r="D129" s="5"/>
      <c r="E129" s="20" t="s">
        <v>886</v>
      </c>
      <c r="F129" s="5"/>
      <c r="G129" s="5"/>
      <c r="H129" s="5"/>
      <c r="I129" s="32">
        <f>0+Q129</f>
        <v>0</v>
      </c>
      <c r="O129">
        <f>0+R129</f>
        <v>0</v>
      </c>
      <c r="Q129">
        <f>0+I130+I134</f>
        <v>0</v>
      </c>
      <c r="R129">
        <f>0+O130+O134</f>
        <v>0</v>
      </c>
    </row>
    <row r="130" spans="1:18" x14ac:dyDescent="0.2">
      <c r="A130" s="18" t="s">
        <v>45</v>
      </c>
      <c r="B130" s="22" t="s">
        <v>166</v>
      </c>
      <c r="C130" s="22" t="s">
        <v>887</v>
      </c>
      <c r="D130" s="18" t="s">
        <v>47</v>
      </c>
      <c r="E130" s="23" t="s">
        <v>888</v>
      </c>
      <c r="F130" s="24" t="s">
        <v>735</v>
      </c>
      <c r="G130" s="25">
        <v>1</v>
      </c>
      <c r="H130" s="26">
        <v>0</v>
      </c>
      <c r="I130" s="26">
        <f>ROUND(ROUND(H130,2)*ROUND(G130,3),2)</f>
        <v>0</v>
      </c>
      <c r="O130">
        <f>(I130*21)/100</f>
        <v>0</v>
      </c>
      <c r="P130" t="s">
        <v>23</v>
      </c>
    </row>
    <row r="131" spans="1:18" ht="25.5" x14ac:dyDescent="0.2">
      <c r="A131" s="27" t="s">
        <v>50</v>
      </c>
      <c r="E131" s="28" t="s">
        <v>821</v>
      </c>
    </row>
    <row r="132" spans="1:18" x14ac:dyDescent="0.2">
      <c r="A132" s="29" t="s">
        <v>52</v>
      </c>
      <c r="E132" s="30" t="s">
        <v>47</v>
      </c>
    </row>
    <row r="133" spans="1:18" x14ac:dyDescent="0.2">
      <c r="A133" t="s">
        <v>54</v>
      </c>
      <c r="E133" s="28" t="s">
        <v>47</v>
      </c>
    </row>
    <row r="134" spans="1:18" x14ac:dyDescent="0.2">
      <c r="A134" s="18" t="s">
        <v>45</v>
      </c>
      <c r="B134" s="22" t="s">
        <v>170</v>
      </c>
      <c r="C134" s="22" t="s">
        <v>889</v>
      </c>
      <c r="D134" s="18" t="s">
        <v>47</v>
      </c>
      <c r="E134" s="23" t="s">
        <v>890</v>
      </c>
      <c r="F134" s="24" t="s">
        <v>735</v>
      </c>
      <c r="G134" s="25">
        <v>1</v>
      </c>
      <c r="H134" s="26">
        <v>0</v>
      </c>
      <c r="I134" s="26">
        <f>ROUND(ROUND(H134,2)*ROUND(G134,3),2)</f>
        <v>0</v>
      </c>
      <c r="O134">
        <f>(I134*21)/100</f>
        <v>0</v>
      </c>
      <c r="P134" t="s">
        <v>23</v>
      </c>
    </row>
    <row r="135" spans="1:18" ht="25.5" x14ac:dyDescent="0.2">
      <c r="A135" s="27" t="s">
        <v>50</v>
      </c>
      <c r="E135" s="28" t="s">
        <v>821</v>
      </c>
    </row>
    <row r="136" spans="1:18" x14ac:dyDescent="0.2">
      <c r="A136" s="29" t="s">
        <v>52</v>
      </c>
      <c r="E136" s="30" t="s">
        <v>47</v>
      </c>
    </row>
    <row r="137" spans="1:18" x14ac:dyDescent="0.2">
      <c r="A137" t="s">
        <v>54</v>
      </c>
      <c r="E137" s="28" t="s">
        <v>47</v>
      </c>
    </row>
    <row r="138" spans="1:18" ht="12.75" customHeight="1" x14ac:dyDescent="0.2">
      <c r="A138" s="5" t="s">
        <v>43</v>
      </c>
      <c r="B138" s="5"/>
      <c r="C138" s="31" t="s">
        <v>891</v>
      </c>
      <c r="D138" s="5"/>
      <c r="E138" s="20" t="s">
        <v>892</v>
      </c>
      <c r="F138" s="5"/>
      <c r="G138" s="5"/>
      <c r="H138" s="5"/>
      <c r="I138" s="32">
        <f>0+Q138</f>
        <v>0</v>
      </c>
      <c r="O138">
        <f>0+R138</f>
        <v>0</v>
      </c>
      <c r="Q138">
        <f>0+I139+I143+I147</f>
        <v>0</v>
      </c>
      <c r="R138">
        <f>0+O139+O143+O147</f>
        <v>0</v>
      </c>
    </row>
    <row r="139" spans="1:18" x14ac:dyDescent="0.2">
      <c r="A139" s="18" t="s">
        <v>45</v>
      </c>
      <c r="B139" s="22" t="s">
        <v>174</v>
      </c>
      <c r="C139" s="22" t="s">
        <v>893</v>
      </c>
      <c r="D139" s="18" t="s">
        <v>47</v>
      </c>
      <c r="E139" s="23" t="s">
        <v>894</v>
      </c>
      <c r="F139" s="24" t="s">
        <v>735</v>
      </c>
      <c r="G139" s="25">
        <v>1</v>
      </c>
      <c r="H139" s="26">
        <v>0</v>
      </c>
      <c r="I139" s="26">
        <f>ROUND(ROUND(H139,2)*ROUND(G139,3),2)</f>
        <v>0</v>
      </c>
      <c r="O139">
        <f>(I139*21)/100</f>
        <v>0</v>
      </c>
      <c r="P139" t="s">
        <v>23</v>
      </c>
    </row>
    <row r="140" spans="1:18" ht="25.5" x14ac:dyDescent="0.2">
      <c r="A140" s="27" t="s">
        <v>50</v>
      </c>
      <c r="E140" s="28" t="s">
        <v>821</v>
      </c>
    </row>
    <row r="141" spans="1:18" x14ac:dyDescent="0.2">
      <c r="A141" s="29" t="s">
        <v>52</v>
      </c>
      <c r="E141" s="30" t="s">
        <v>47</v>
      </c>
    </row>
    <row r="142" spans="1:18" x14ac:dyDescent="0.2">
      <c r="A142" t="s">
        <v>54</v>
      </c>
      <c r="E142" s="28" t="s">
        <v>47</v>
      </c>
    </row>
    <row r="143" spans="1:18" ht="25.5" x14ac:dyDescent="0.2">
      <c r="A143" s="18" t="s">
        <v>45</v>
      </c>
      <c r="B143" s="22" t="s">
        <v>177</v>
      </c>
      <c r="C143" s="22" t="s">
        <v>895</v>
      </c>
      <c r="D143" s="18" t="s">
        <v>47</v>
      </c>
      <c r="E143" s="23" t="s">
        <v>896</v>
      </c>
      <c r="F143" s="24" t="s">
        <v>735</v>
      </c>
      <c r="G143" s="25">
        <v>1</v>
      </c>
      <c r="H143" s="26">
        <v>0</v>
      </c>
      <c r="I143" s="26">
        <f>ROUND(ROUND(H143,2)*ROUND(G143,3),2)</f>
        <v>0</v>
      </c>
      <c r="O143">
        <f>(I143*21)/100</f>
        <v>0</v>
      </c>
      <c r="P143" t="s">
        <v>23</v>
      </c>
    </row>
    <row r="144" spans="1:18" ht="25.5" x14ac:dyDescent="0.2">
      <c r="A144" s="27" t="s">
        <v>50</v>
      </c>
      <c r="E144" s="28" t="s">
        <v>821</v>
      </c>
    </row>
    <row r="145" spans="1:18" x14ac:dyDescent="0.2">
      <c r="A145" s="29" t="s">
        <v>52</v>
      </c>
      <c r="E145" s="30" t="s">
        <v>47</v>
      </c>
    </row>
    <row r="146" spans="1:18" x14ac:dyDescent="0.2">
      <c r="A146" t="s">
        <v>54</v>
      </c>
      <c r="E146" s="28" t="s">
        <v>47</v>
      </c>
    </row>
    <row r="147" spans="1:18" ht="25.5" x14ac:dyDescent="0.2">
      <c r="A147" s="18" t="s">
        <v>45</v>
      </c>
      <c r="B147" s="22" t="s">
        <v>181</v>
      </c>
      <c r="C147" s="22" t="s">
        <v>897</v>
      </c>
      <c r="D147" s="18" t="s">
        <v>47</v>
      </c>
      <c r="E147" s="23" t="s">
        <v>898</v>
      </c>
      <c r="F147" s="24" t="s">
        <v>735</v>
      </c>
      <c r="G147" s="25">
        <v>1</v>
      </c>
      <c r="H147" s="26">
        <v>0</v>
      </c>
      <c r="I147" s="26">
        <f>ROUND(ROUND(H147,2)*ROUND(G147,3),2)</f>
        <v>0</v>
      </c>
      <c r="O147">
        <f>(I147*21)/100</f>
        <v>0</v>
      </c>
      <c r="P147" t="s">
        <v>23</v>
      </c>
    </row>
    <row r="148" spans="1:18" ht="25.5" x14ac:dyDescent="0.2">
      <c r="A148" s="27" t="s">
        <v>50</v>
      </c>
      <c r="E148" s="28" t="s">
        <v>821</v>
      </c>
    </row>
    <row r="149" spans="1:18" ht="25.5" x14ac:dyDescent="0.2">
      <c r="A149" s="29" t="s">
        <v>52</v>
      </c>
      <c r="E149" s="30" t="s">
        <v>899</v>
      </c>
    </row>
    <row r="150" spans="1:18" x14ac:dyDescent="0.2">
      <c r="A150" t="s">
        <v>54</v>
      </c>
      <c r="E150" s="28" t="s">
        <v>47</v>
      </c>
    </row>
    <row r="151" spans="1:18" ht="12.75" customHeight="1" x14ac:dyDescent="0.2">
      <c r="A151" s="5" t="s">
        <v>43</v>
      </c>
      <c r="B151" s="5"/>
      <c r="C151" s="31" t="s">
        <v>40</v>
      </c>
      <c r="D151" s="5"/>
      <c r="E151" s="20" t="s">
        <v>900</v>
      </c>
      <c r="F151" s="5"/>
      <c r="G151" s="5"/>
      <c r="H151" s="5"/>
      <c r="I151" s="32">
        <f>0+Q151</f>
        <v>0</v>
      </c>
      <c r="O151">
        <f>0+R151</f>
        <v>0</v>
      </c>
      <c r="Q151">
        <f>0+I152</f>
        <v>0</v>
      </c>
      <c r="R151">
        <f>0+O152</f>
        <v>0</v>
      </c>
    </row>
    <row r="152" spans="1:18" x14ac:dyDescent="0.2">
      <c r="A152" s="18" t="s">
        <v>45</v>
      </c>
      <c r="B152" s="22" t="s">
        <v>187</v>
      </c>
      <c r="C152" s="22" t="s">
        <v>901</v>
      </c>
      <c r="D152" s="18" t="s">
        <v>47</v>
      </c>
      <c r="E152" s="23" t="s">
        <v>902</v>
      </c>
      <c r="F152" s="24" t="s">
        <v>735</v>
      </c>
      <c r="G152" s="25">
        <v>5</v>
      </c>
      <c r="H152" s="26">
        <v>0</v>
      </c>
      <c r="I152" s="26">
        <f>ROUND(ROUND(H152,2)*ROUND(G152,3),2)</f>
        <v>0</v>
      </c>
      <c r="O152">
        <f>(I152*21)/100</f>
        <v>0</v>
      </c>
      <c r="P152" t="s">
        <v>23</v>
      </c>
    </row>
    <row r="153" spans="1:18" ht="25.5" x14ac:dyDescent="0.2">
      <c r="A153" s="27" t="s">
        <v>50</v>
      </c>
      <c r="E153" s="28" t="s">
        <v>821</v>
      </c>
    </row>
    <row r="154" spans="1:18" x14ac:dyDescent="0.2">
      <c r="A154" s="29" t="s">
        <v>52</v>
      </c>
      <c r="E154" s="30" t="s">
        <v>47</v>
      </c>
    </row>
    <row r="155" spans="1:18" x14ac:dyDescent="0.2">
      <c r="A155" t="s">
        <v>54</v>
      </c>
      <c r="E155" s="28" t="s">
        <v>47</v>
      </c>
    </row>
    <row r="156" spans="1:18" ht="12.75" customHeight="1" x14ac:dyDescent="0.2">
      <c r="A156" s="5" t="s">
        <v>43</v>
      </c>
      <c r="B156" s="5"/>
      <c r="C156" s="31" t="s">
        <v>205</v>
      </c>
      <c r="D156" s="5"/>
      <c r="E156" s="20" t="s">
        <v>903</v>
      </c>
      <c r="F156" s="5"/>
      <c r="G156" s="5"/>
      <c r="H156" s="5"/>
      <c r="I156" s="32">
        <f>0+Q156</f>
        <v>0</v>
      </c>
      <c r="O156">
        <f>0+R156</f>
        <v>0</v>
      </c>
      <c r="Q156">
        <f>0+I157</f>
        <v>0</v>
      </c>
      <c r="R156">
        <f>0+O157</f>
        <v>0</v>
      </c>
    </row>
    <row r="157" spans="1:18" ht="38.25" x14ac:dyDescent="0.2">
      <c r="A157" s="18" t="s">
        <v>45</v>
      </c>
      <c r="B157" s="22" t="s">
        <v>193</v>
      </c>
      <c r="C157" s="22" t="s">
        <v>354</v>
      </c>
      <c r="D157" s="18" t="s">
        <v>209</v>
      </c>
      <c r="E157" s="23" t="s">
        <v>355</v>
      </c>
      <c r="F157" s="24" t="s">
        <v>80</v>
      </c>
      <c r="G157" s="25">
        <v>0.75600000000000001</v>
      </c>
      <c r="H157" s="26">
        <v>0</v>
      </c>
      <c r="I157" s="26">
        <f>ROUND(ROUND(H157,2)*ROUND(G157,3),2)</f>
        <v>0</v>
      </c>
      <c r="O157">
        <f>(I157*21)/100</f>
        <v>0</v>
      </c>
      <c r="P157" t="s">
        <v>23</v>
      </c>
    </row>
    <row r="158" spans="1:18" ht="25.5" x14ac:dyDescent="0.2">
      <c r="A158" s="27" t="s">
        <v>50</v>
      </c>
      <c r="E158" s="28" t="s">
        <v>211</v>
      </c>
    </row>
    <row r="159" spans="1:18" x14ac:dyDescent="0.2">
      <c r="A159" s="29" t="s">
        <v>52</v>
      </c>
      <c r="E159" s="30" t="s">
        <v>47</v>
      </c>
    </row>
    <row r="160" spans="1:18" x14ac:dyDescent="0.2">
      <c r="A160" t="s">
        <v>54</v>
      </c>
      <c r="E160" s="28" t="s">
        <v>47</v>
      </c>
    </row>
  </sheetData>
  <mergeCells count="11">
    <mergeCell ref="F6:F7"/>
    <mergeCell ref="G6:G7"/>
    <mergeCell ref="H6:I6"/>
    <mergeCell ref="C3:D3"/>
    <mergeCell ref="C4:D4"/>
    <mergeCell ref="C5:D5"/>
    <mergeCell ref="A6:A7"/>
    <mergeCell ref="B6:B7"/>
    <mergeCell ref="C6:C7"/>
    <mergeCell ref="D6:D7"/>
    <mergeCell ref="E6:E7"/>
  </mergeCells>
  <pageMargins left="0.75" right="0.75" top="1" bottom="1" header="0.5" footer="0.5"/>
  <pageSetup paperSize="9" fitToHeight="0" orientation="portrait" horizontalDpi="300" verticalDpi="300"/>
  <drawing r:id="rId1"/>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12</vt:i4>
      </vt:variant>
    </vt:vector>
  </HeadingPairs>
  <TitlesOfParts>
    <vt:vector size="12" baseType="lpstr">
      <vt:lpstr>Rekapitulace</vt:lpstr>
      <vt:lpstr>SO 01-10-01</vt:lpstr>
      <vt:lpstr>SO 01-31-01</vt:lpstr>
      <vt:lpstr>SO 01-32-01</vt:lpstr>
      <vt:lpstr>SO 01-32-02</vt:lpstr>
      <vt:lpstr>SO 01-73-01_SO 01-73-01.01_01.1</vt:lpstr>
      <vt:lpstr>SO 01-73-01_SO 01-73-01.01_01.2</vt:lpstr>
      <vt:lpstr>_SO 01-73-01.04_SO 01-73-01.04C</vt:lpstr>
      <vt:lpstr>SO 01-73-01_SO 01-73-01.04E</vt:lpstr>
      <vt:lpstr>SO 01-73-01_SO 01-73-01.04H</vt:lpstr>
      <vt:lpstr>SO 90-90</vt:lpstr>
      <vt:lpstr>SO 98-98</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Dočkalová Karla, Ing.</dc:creator>
  <cp:keywords/>
  <dc:description/>
  <cp:lastModifiedBy>Dočkalová Karla, Ing.</cp:lastModifiedBy>
  <dcterms:created xsi:type="dcterms:W3CDTF">2023-12-13T12:06:51Z</dcterms:created>
  <dcterms:modified xsi:type="dcterms:W3CDTF">2023-12-13T12:29:08Z</dcterms:modified>
  <cp:category/>
  <cp:contentStatus/>
</cp:coreProperties>
</file>